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e3a8d1dadebe0393/Desktop/ANDRES CAMPO/"/>
    </mc:Choice>
  </mc:AlternateContent>
  <xr:revisionPtr revIDLastSave="10" documentId="11_541111C5E0F1E1A99FF37F7906620D6868CC8F64" xr6:coauthVersionLast="47" xr6:coauthVersionMax="47" xr10:uidLastSave="{D7E582FA-CE5A-4C08-A95C-9909237671B2}"/>
  <bookViews>
    <workbookView xWindow="-110" yWindow="-110" windowWidth="19420" windowHeight="10300" tabRatio="892" activeTab="6" xr2:uid="{00000000-000D-0000-FFFF-FFFF00000000}"/>
  </bookViews>
  <sheets>
    <sheet name="Generalidades" sheetId="1" r:id="rId1"/>
    <sheet name="Fixture" sheetId="2" r:id="rId2"/>
    <sheet name="Programación" sheetId="3" r:id="rId3"/>
    <sheet name="Puntos Damas" sheetId="4" r:id="rId4"/>
    <sheet name="Puntos Varones" sheetId="5" r:id="rId5"/>
    <sheet name="VMV" sheetId="6" r:id="rId6"/>
    <sheet name="Goleador(a)" sheetId="7" r:id="rId7"/>
    <sheet name="Pos.Finales" sheetId="8" r:id="rId8"/>
    <sheet name="Cuadro de Honor" sheetId="9" r:id="rId9"/>
    <sheet name="PuntosRanking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4" roundtripDataSignature="AMtx7mgoGv2QGYJM4fiXVorx1DRGqIKnDQ=="/>
    </ext>
  </extLst>
</workbook>
</file>

<file path=xl/calcChain.xml><?xml version="1.0" encoding="utf-8"?>
<calcChain xmlns="http://schemas.openxmlformats.org/spreadsheetml/2006/main">
  <c r="J19" i="10" l="1"/>
  <c r="L19" i="10" s="1"/>
  <c r="I19" i="10"/>
  <c r="F19" i="10"/>
  <c r="J18" i="10"/>
  <c r="L18" i="10" s="1"/>
  <c r="I18" i="10"/>
  <c r="F18" i="10"/>
  <c r="L17" i="10"/>
  <c r="J17" i="10"/>
  <c r="I17" i="10"/>
  <c r="F17" i="10"/>
  <c r="L16" i="10"/>
  <c r="J16" i="10"/>
  <c r="I16" i="10"/>
  <c r="F16" i="10"/>
  <c r="L15" i="10"/>
  <c r="J15" i="10"/>
  <c r="I15" i="10"/>
  <c r="F15" i="10"/>
  <c r="L14" i="10"/>
  <c r="J14" i="10"/>
  <c r="I14" i="10"/>
  <c r="F14" i="10"/>
  <c r="L11" i="10"/>
  <c r="J11" i="10"/>
  <c r="I11" i="10"/>
  <c r="F11" i="10"/>
  <c r="L10" i="10"/>
  <c r="J10" i="10"/>
  <c r="I10" i="10"/>
  <c r="F10" i="10"/>
  <c r="L9" i="10"/>
  <c r="J9" i="10"/>
  <c r="I9" i="10"/>
  <c r="F9" i="10"/>
  <c r="L8" i="10"/>
  <c r="J8" i="10"/>
  <c r="I8" i="10"/>
  <c r="F8" i="10"/>
  <c r="L7" i="10"/>
  <c r="J7" i="10"/>
  <c r="I7" i="10"/>
  <c r="F7" i="10"/>
  <c r="L6" i="10"/>
  <c r="J6" i="10"/>
  <c r="I6" i="10"/>
  <c r="F6" i="10"/>
  <c r="L5" i="10"/>
  <c r="J5" i="10"/>
  <c r="I5" i="10"/>
  <c r="F5" i="10"/>
  <c r="P71" i="7"/>
  <c r="O71" i="7"/>
  <c r="O70" i="7"/>
  <c r="P70" i="7" s="1"/>
  <c r="P69" i="7"/>
  <c r="O69" i="7"/>
  <c r="O68" i="7"/>
  <c r="P68" i="7" s="1"/>
  <c r="P67" i="7"/>
  <c r="O67" i="7"/>
  <c r="P66" i="7"/>
  <c r="O66" i="7"/>
  <c r="P65" i="7"/>
  <c r="O65" i="7"/>
  <c r="P64" i="7"/>
  <c r="O64" i="7"/>
  <c r="P63" i="7"/>
  <c r="O63" i="7"/>
  <c r="P62" i="7"/>
  <c r="O62" i="7"/>
  <c r="P61" i="7"/>
  <c r="O61" i="7"/>
  <c r="P60" i="7"/>
  <c r="O60" i="7"/>
  <c r="P59" i="7"/>
  <c r="O59" i="7"/>
  <c r="P58" i="7"/>
  <c r="O58" i="7"/>
  <c r="P57" i="7"/>
  <c r="O57" i="7"/>
  <c r="P56" i="7"/>
  <c r="O56" i="7"/>
  <c r="P55" i="7"/>
  <c r="O55" i="7"/>
  <c r="P54" i="7"/>
  <c r="O54" i="7"/>
  <c r="P53" i="7"/>
  <c r="O53" i="7"/>
  <c r="P52" i="7"/>
  <c r="O52" i="7"/>
  <c r="P51" i="7"/>
  <c r="O51" i="7"/>
  <c r="P50" i="7"/>
  <c r="O50" i="7"/>
  <c r="P49" i="7"/>
  <c r="O49" i="7"/>
  <c r="P48" i="7"/>
  <c r="O48" i="7"/>
  <c r="P47" i="7"/>
  <c r="O47" i="7"/>
  <c r="P46" i="7"/>
  <c r="O46" i="7"/>
  <c r="P45" i="7"/>
  <c r="O45" i="7"/>
  <c r="P41" i="7"/>
  <c r="O41" i="7"/>
  <c r="P40" i="7"/>
  <c r="O40" i="7"/>
  <c r="P39" i="7"/>
  <c r="O39" i="7"/>
  <c r="P38" i="7"/>
  <c r="O38" i="7"/>
  <c r="P37" i="7"/>
  <c r="O37" i="7"/>
  <c r="P36" i="7"/>
  <c r="O36" i="7"/>
  <c r="P35" i="7"/>
  <c r="O35" i="7"/>
  <c r="P34" i="7"/>
  <c r="O34" i="7"/>
  <c r="P33" i="7"/>
  <c r="O33" i="7"/>
  <c r="P32" i="7"/>
  <c r="O32" i="7"/>
  <c r="P31" i="7"/>
  <c r="O31" i="7"/>
  <c r="P30" i="7"/>
  <c r="O30" i="7"/>
  <c r="P29" i="7"/>
  <c r="O29" i="7"/>
  <c r="P28" i="7"/>
  <c r="O28" i="7"/>
  <c r="P27" i="7"/>
  <c r="O27" i="7"/>
  <c r="P26" i="7"/>
  <c r="O26" i="7"/>
  <c r="P25" i="7"/>
  <c r="O25" i="7"/>
  <c r="P24" i="7"/>
  <c r="O24" i="7"/>
  <c r="P23" i="7"/>
  <c r="O23" i="7"/>
  <c r="P22" i="7"/>
  <c r="O22" i="7"/>
  <c r="P21" i="7"/>
  <c r="O21" i="7"/>
  <c r="P20" i="7"/>
  <c r="O20" i="7"/>
  <c r="P19" i="7"/>
  <c r="O19" i="7"/>
  <c r="P18" i="7"/>
  <c r="O18" i="7"/>
  <c r="P17" i="7"/>
  <c r="O17" i="7"/>
  <c r="P16" i="7"/>
  <c r="O16" i="7"/>
  <c r="P15" i="7"/>
  <c r="O15" i="7"/>
  <c r="P14" i="7"/>
  <c r="O14" i="7"/>
  <c r="P13" i="7"/>
  <c r="O13" i="7"/>
  <c r="P12" i="7"/>
  <c r="O12" i="7"/>
  <c r="P11" i="7"/>
  <c r="O11" i="7"/>
  <c r="P10" i="7"/>
  <c r="O10" i="7"/>
  <c r="P9" i="7"/>
  <c r="O9" i="7"/>
  <c r="P8" i="7"/>
  <c r="O8" i="7"/>
  <c r="P7" i="7"/>
  <c r="O7" i="7"/>
  <c r="P6" i="7"/>
  <c r="O6" i="7"/>
  <c r="P5" i="7"/>
  <c r="O5" i="7"/>
  <c r="L20" i="6"/>
  <c r="J20" i="6"/>
  <c r="L19" i="6"/>
  <c r="J19" i="6"/>
  <c r="L18" i="6"/>
  <c r="J18" i="6"/>
  <c r="L17" i="6"/>
  <c r="J17" i="6"/>
  <c r="L16" i="6"/>
  <c r="J16" i="6"/>
  <c r="L15" i="6"/>
  <c r="J15" i="6"/>
  <c r="L11" i="6"/>
  <c r="J11" i="6"/>
  <c r="L10" i="6"/>
  <c r="J10" i="6"/>
  <c r="L9" i="6"/>
  <c r="J9" i="6"/>
  <c r="L8" i="6"/>
  <c r="J8" i="6"/>
  <c r="L7" i="6"/>
  <c r="J7" i="6"/>
  <c r="L6" i="6"/>
  <c r="J6" i="6"/>
  <c r="L5" i="6"/>
  <c r="J5" i="6"/>
  <c r="W15" i="5"/>
  <c r="U15" i="5"/>
  <c r="T15" i="5"/>
  <c r="V15" i="5" s="1"/>
  <c r="W13" i="5"/>
  <c r="U13" i="5"/>
  <c r="T13" i="5"/>
  <c r="V13" i="5" s="1"/>
  <c r="W11" i="5"/>
  <c r="U11" i="5"/>
  <c r="V11" i="5" s="1"/>
  <c r="T11" i="5"/>
  <c r="W9" i="5"/>
  <c r="U9" i="5"/>
  <c r="V9" i="5" s="1"/>
  <c r="T9" i="5"/>
  <c r="W7" i="5"/>
  <c r="U7" i="5"/>
  <c r="V7" i="5" s="1"/>
  <c r="T7" i="5"/>
  <c r="W5" i="5"/>
  <c r="U5" i="5"/>
  <c r="V5" i="5" s="1"/>
  <c r="T5" i="5"/>
  <c r="W3" i="5"/>
  <c r="U3" i="5"/>
  <c r="V3" i="5" s="1"/>
  <c r="T3" i="5"/>
  <c r="N2" i="5"/>
  <c r="L2" i="5"/>
  <c r="J2" i="5"/>
  <c r="H2" i="5"/>
  <c r="F2" i="5"/>
  <c r="D2" i="5"/>
  <c r="B2" i="5"/>
  <c r="U21" i="4"/>
  <c r="S21" i="4"/>
  <c r="R21" i="4"/>
  <c r="T21" i="4" s="1"/>
  <c r="U19" i="4"/>
  <c r="S19" i="4"/>
  <c r="R19" i="4"/>
  <c r="T19" i="4" s="1"/>
  <c r="U17" i="4"/>
  <c r="S17" i="4"/>
  <c r="R17" i="4"/>
  <c r="T17" i="4" s="1"/>
  <c r="U15" i="4"/>
  <c r="S15" i="4"/>
  <c r="R15" i="4"/>
  <c r="T15" i="4" s="1"/>
  <c r="U13" i="4"/>
  <c r="S13" i="4"/>
  <c r="R13" i="4"/>
  <c r="T13" i="4" s="1"/>
  <c r="U11" i="4"/>
  <c r="S11" i="4"/>
  <c r="R11" i="4"/>
  <c r="T11" i="4" s="1"/>
  <c r="L2" i="4"/>
  <c r="J2" i="4"/>
  <c r="H2" i="4"/>
  <c r="F2" i="4"/>
  <c r="D2" i="4"/>
  <c r="B2" i="4"/>
  <c r="K49" i="2"/>
  <c r="H49" i="2"/>
  <c r="K48" i="2"/>
  <c r="H48" i="2"/>
  <c r="K47" i="2"/>
  <c r="H47" i="2"/>
  <c r="K46" i="2"/>
  <c r="H46" i="2"/>
  <c r="K45" i="2"/>
  <c r="H45" i="2"/>
  <c r="K44" i="2"/>
  <c r="H44" i="2"/>
  <c r="K43" i="2"/>
  <c r="H43" i="2"/>
  <c r="K42" i="2"/>
  <c r="H42" i="2"/>
  <c r="K41" i="2"/>
  <c r="H41" i="2"/>
  <c r="K40" i="2"/>
  <c r="H40" i="2"/>
  <c r="K39" i="2"/>
  <c r="H39" i="2"/>
  <c r="K38" i="2"/>
  <c r="H38" i="2"/>
  <c r="K37" i="2"/>
  <c r="H37" i="2"/>
  <c r="K36" i="2"/>
  <c r="H36" i="2"/>
  <c r="K35" i="2"/>
  <c r="H35" i="2"/>
  <c r="K34" i="2"/>
  <c r="H34" i="2"/>
  <c r="K33" i="2"/>
  <c r="H33" i="2"/>
  <c r="K32" i="2"/>
  <c r="H32" i="2"/>
  <c r="K31" i="2"/>
  <c r="H31" i="2"/>
  <c r="K30" i="2"/>
  <c r="H30" i="2"/>
  <c r="K29" i="2"/>
  <c r="H29" i="2"/>
  <c r="K28" i="2"/>
  <c r="H28" i="2"/>
  <c r="K27" i="2"/>
  <c r="H27" i="2"/>
  <c r="K26" i="2"/>
  <c r="H26" i="2"/>
  <c r="K25" i="2"/>
  <c r="H25" i="2"/>
  <c r="K24" i="2"/>
  <c r="H24" i="2"/>
  <c r="K23" i="2"/>
  <c r="H23" i="2"/>
  <c r="K22" i="2"/>
  <c r="H22" i="2"/>
  <c r="K18" i="2"/>
  <c r="H18" i="2"/>
  <c r="K17" i="2"/>
  <c r="H17" i="2"/>
  <c r="K16" i="2"/>
  <c r="H16" i="2"/>
  <c r="K15" i="2"/>
  <c r="H15" i="2"/>
  <c r="K14" i="2"/>
  <c r="H14" i="2"/>
  <c r="K13" i="2"/>
  <c r="H13" i="2"/>
  <c r="K12" i="2"/>
  <c r="H12" i="2"/>
  <c r="K11" i="2"/>
  <c r="H11" i="2"/>
  <c r="K10" i="2"/>
  <c r="H10" i="2"/>
  <c r="K9" i="2"/>
  <c r="H9" i="2"/>
  <c r="K8" i="2"/>
  <c r="H8" i="2"/>
  <c r="K7" i="2"/>
  <c r="H7" i="2"/>
  <c r="K6" i="2"/>
  <c r="H6" i="2"/>
  <c r="K5" i="2"/>
  <c r="H5" i="2"/>
  <c r="K4" i="2"/>
  <c r="H4" i="2"/>
</calcChain>
</file>

<file path=xl/sharedStrings.xml><?xml version="1.0" encoding="utf-8"?>
<sst xmlns="http://schemas.openxmlformats.org/spreadsheetml/2006/main" count="530" uniqueCount="186">
  <si>
    <t xml:space="preserve">1) En la categoría Abierta Damas con 6 equipos se jugará todos contra todos en ronda clasificatoria, luego se jugará la final por el oro entre los los equipos clasificados 1° vs 2°. Empates en ronda clasificatoría se definiran por cobros "directos", y en rondas finales, por "extra tiempo" y de persistir el empate por cobros desde el punto penal. </t>
  </si>
  <si>
    <t xml:space="preserve">1) En la categoría Abierta Varones con 7 equipos se jugará todos contra todos en ronda clasificatoria, luego se jugará la final por el oro entre los los equipos clasificados 1° vs 2°. Empates en ronda clasificatoría se definiran por cobros "directos", y en rondas finales, por "extra tiempo" y de persistir el empate por cobros desde el punto penal. </t>
  </si>
  <si>
    <t xml:space="preserve">3) Todos los partidos se jugarán con tiempo detenido así: 
• Abierta Damas tiempo detenido de 20 minutos 
• Abierta Varones tiempo detenido de 20 minutos 
</t>
  </si>
  <si>
    <t>4) Por disposición de la resolución del torneo, todos los equipos deben estar listos para jugar a partir de las 8:00 a.m. del viernes 31 de marzo</t>
  </si>
  <si>
    <t>5) Los equipos deberán estar listos para sus respectivos partidos con suficiente anterioridad (30 minutos) para efectos de programación, La hora oficial es la que registren las autoridades del partido (árbitros y/o CNHP) en sus equipos móviles con el huso horario activado a Colombia. El partido inicial de cada jornada (inicial del día o posterior a un receso) se iniciarán puntualmente a la hora señalada, todos los demás partidos podrán tener un adelanto de hasta media hora, de no estar los equipos en la cancha se procederá a pitar W.O. en contra del equipo que no se encuentre listo.</t>
  </si>
  <si>
    <t>6) Cumlir los protocolos de Bioseguridad aprobados por el Ministerio del Deporte y asumidos por la Fedepatin para el desarrollo de la 1a parada y que se encuentran registrados en la resolución del campeonato.</t>
  </si>
  <si>
    <t xml:space="preserve">
</t>
  </si>
  <si>
    <t xml:space="preserve">ABIERTA DAMAS </t>
  </si>
  <si>
    <t>N°</t>
  </si>
  <si>
    <t>EQUIPOS A.DAMAS X RANKING 2022</t>
  </si>
  <si>
    <t>FIXTURE</t>
  </si>
  <si>
    <t>FECHA</t>
  </si>
  <si>
    <t>EQUIPO</t>
  </si>
  <si>
    <t>VS</t>
  </si>
  <si>
    <t>REAL HC - ANTIOQUIA</t>
  </si>
  <si>
    <t>A.DAMAS B 1</t>
  </si>
  <si>
    <t>MANIZALES HC - CALDAS</t>
  </si>
  <si>
    <t>FCM ROLLING - CALDAS</t>
  </si>
  <si>
    <t>PUMAS - VALLE DEL CAUCA</t>
  </si>
  <si>
    <t>A.DAMAS B 2</t>
  </si>
  <si>
    <t>RHINOS - BOGOTA</t>
  </si>
  <si>
    <t>CORAZONISTA - BOGOTA</t>
  </si>
  <si>
    <t>A.DAMAS B 3</t>
  </si>
  <si>
    <t>A.DAMAS B 4</t>
  </si>
  <si>
    <t>A.DAMAS B 5</t>
  </si>
  <si>
    <t>CATEGORIA ABIERTA VARONES</t>
  </si>
  <si>
    <t>GRUPO A</t>
  </si>
  <si>
    <t>REAL HOCKEY CLUB - ANTIOQUIA</t>
  </si>
  <si>
    <t>X</t>
  </si>
  <si>
    <t>A.VARONES</t>
  </si>
  <si>
    <t>HURACANES - VALLE DEL CAUCA</t>
  </si>
  <si>
    <t>A.VARONES 1</t>
  </si>
  <si>
    <t>SUPER PATIN - ANTIOQUIA</t>
  </si>
  <si>
    <t>A.VARONES 2</t>
  </si>
  <si>
    <t>CORAZONISTA  X - BOGOTÁ</t>
  </si>
  <si>
    <t>CORAZONISTA ROJO - BOGOTÁ</t>
  </si>
  <si>
    <t>A.VARONES 3</t>
  </si>
  <si>
    <t>A.VARONES 4</t>
  </si>
  <si>
    <t>A.VARONES 5</t>
  </si>
  <si>
    <t>A.VARONES 6</t>
  </si>
  <si>
    <t>A.VARONES 7</t>
  </si>
  <si>
    <t>REUNION INFORMATIVA VIRTUAL - 7:00 PM</t>
  </si>
  <si>
    <t>VIERNES 31 DE MARZO - COLEGIO CORAZONISTA</t>
  </si>
  <si>
    <t>ACREDITACIONES - COLEGIO CORAZONISTA</t>
  </si>
  <si>
    <t>CORAZONISTA  - BOGOTÁ</t>
  </si>
  <si>
    <t>RHINOS - BOGOTÁ</t>
  </si>
  <si>
    <t>RECESO</t>
  </si>
  <si>
    <t>VIERNES 31 DE MARZO - PARQUE EL SALITRE</t>
  </si>
  <si>
    <t>SÁBADO 1 DE ABRIL - COLEGIO CORAZONISTA</t>
  </si>
  <si>
    <t>SÁBADO 1 DE ABRIL - PARQUE EL SALITRE</t>
  </si>
  <si>
    <t>2(1)</t>
  </si>
  <si>
    <t>(0)2</t>
  </si>
  <si>
    <t>3(2)</t>
  </si>
  <si>
    <t>(0)3</t>
  </si>
  <si>
    <t>DOMINGO 2 DE ABRIL - PARQUE EL SALITRE</t>
  </si>
  <si>
    <t>A.DAMAS ORO</t>
  </si>
  <si>
    <t>A.VARONES ORO</t>
  </si>
  <si>
    <t>1(1)</t>
  </si>
  <si>
    <t>(0)1</t>
  </si>
  <si>
    <t>PREMIACION Y CLAUSURA</t>
  </si>
  <si>
    <t>ABIERTA DAMAS</t>
  </si>
  <si>
    <t>PARTIDOS JUGADOS</t>
  </si>
  <si>
    <t>PARTIDOS GANADOS</t>
  </si>
  <si>
    <t>PARTIDOS EMPATADOS</t>
  </si>
  <si>
    <t>PARTIDOS PERDIDOS</t>
  </si>
  <si>
    <t>GOLES A FAVOR</t>
  </si>
  <si>
    <t>GOLES EN CONTRA</t>
  </si>
  <si>
    <t>GOL DIFERENCIA</t>
  </si>
  <si>
    <t>TOTAL PUNTOS</t>
  </si>
  <si>
    <t>PUESTO</t>
  </si>
  <si>
    <t>1°</t>
  </si>
  <si>
    <t>2°</t>
  </si>
  <si>
    <t>5°</t>
  </si>
  <si>
    <t>4°</t>
  </si>
  <si>
    <t>RHINO´S - BOGOTÁ</t>
  </si>
  <si>
    <t>3°</t>
  </si>
  <si>
    <t>CORAZONISTA - BOGOTÁ</t>
  </si>
  <si>
    <t>6°</t>
  </si>
  <si>
    <t>ABIERTA VARONES</t>
  </si>
  <si>
    <t>DIFERENCIA</t>
  </si>
  <si>
    <t>SUPER PATÍN - ANTIOQUIA</t>
  </si>
  <si>
    <t>CORAZONISTA X - BOGOTÁ</t>
  </si>
  <si>
    <t>7°</t>
  </si>
  <si>
    <t xml:space="preserve"> </t>
  </si>
  <si>
    <t xml:space="preserve"> VALLA MENOS VENCIDA - ABIERTA VARONES</t>
  </si>
  <si>
    <t>CLUB</t>
  </si>
  <si>
    <t>PARTIDOS</t>
  </si>
  <si>
    <t>Total</t>
  </si>
  <si>
    <t>PJ</t>
  </si>
  <si>
    <t>Prom</t>
  </si>
  <si>
    <t xml:space="preserve"> VALLA MENOS VENCIDA - ABIERTA DAMAS</t>
  </si>
  <si>
    <t xml:space="preserve"> GOLEADOR ABIERTA VARONES</t>
  </si>
  <si>
    <t>DEPORTISTA</t>
  </si>
  <si>
    <t>FECHAS</t>
  </si>
  <si>
    <t>Prom.</t>
  </si>
  <si>
    <t>CAMILO RAMIREZ TRUJILLO</t>
  </si>
  <si>
    <t>ESTEBAN CAMPO ARANGO</t>
  </si>
  <si>
    <t>DAVID OCAMPO SALAZAR</t>
  </si>
  <si>
    <t>DANIEL ARISTIZABAL DUQUE</t>
  </si>
  <si>
    <t>OSCAR GIOVANNY PATAQUIVA AMAYA</t>
  </si>
  <si>
    <t>JUAN PABLO PATARROYO DUQUE</t>
  </si>
  <si>
    <t>RAUL ENRIQUE RAIGOZA HINCAPIE</t>
  </si>
  <si>
    <t>NICOLAS VASQUEZ</t>
  </si>
  <si>
    <t>ESTEBAN SAENZ RUIZ</t>
  </si>
  <si>
    <t>DAVID BUSTAMANTE</t>
  </si>
  <si>
    <t>FRANCISCO ALEXIS ARGENTI</t>
  </si>
  <si>
    <t>FRANCISCO JAVIER BOTERO BOLIVAR</t>
  </si>
  <si>
    <t>JUAN JOSÉ ARISTIZABAL MONTOYA</t>
  </si>
  <si>
    <t>DANIEL LIZARAZO</t>
  </si>
  <si>
    <t>JUAN PABLO BECERRA LUGO</t>
  </si>
  <si>
    <t>NICOLAS JOYA</t>
  </si>
  <si>
    <t>JOSÉ ALEJANDRO NARANJO</t>
  </si>
  <si>
    <t>CARLOS PATARROYO</t>
  </si>
  <si>
    <t>MANUEL ESTEBAN BAUTISTA</t>
  </si>
  <si>
    <t>SANTIAGO RODRIGUEZ ANDRADE</t>
  </si>
  <si>
    <t>JUAN DAVID RODRÍGUEZ POSADA</t>
  </si>
  <si>
    <t>CRISTIAN DAVID CASTAÑO</t>
  </si>
  <si>
    <t>CAMILO BUITRAGO CATAÑO</t>
  </si>
  <si>
    <t>JUAN DANIEL GALLEGO VANEGAS</t>
  </si>
  <si>
    <t>DANIEL RINCÓN GUTIERREZ</t>
  </si>
  <si>
    <t>JOSÉ GABRIEL LÓPEZ CASTRO</t>
  </si>
  <si>
    <t>SERGIO CORREDOR SAENZ</t>
  </si>
  <si>
    <t>LUKAS RODRIGUEZ ECHEVERRY</t>
  </si>
  <si>
    <t>JAIME FELIPE HERRERA</t>
  </si>
  <si>
    <t>JUAN DIEGO ESCOBAR</t>
  </si>
  <si>
    <t>MIGUEL ANDRÉS MARTINEZ</t>
  </si>
  <si>
    <t>FELIPE AGUDELO POSADA</t>
  </si>
  <si>
    <t>MIGUEL ANGEL CORTÉS CORREA</t>
  </si>
  <si>
    <t>SAMUEL CORREA GÓMEZ</t>
  </si>
  <si>
    <t xml:space="preserve"> GOLEADOR ABIERTA DAMAS</t>
  </si>
  <si>
    <t>SARA BEDOYA OSSA</t>
  </si>
  <si>
    <t>LAURA CATALINA HOYOS GÓMEZ</t>
  </si>
  <si>
    <t>MANUELA ARIAS PATIÑO</t>
  </si>
  <si>
    <t>ANDREA NARVAEZ HOYOS</t>
  </si>
  <si>
    <t>LAURA FERNANDA LAITON RIOS</t>
  </si>
  <si>
    <t>MARIA FERNANDA LÓPEZ CARDONA</t>
  </si>
  <si>
    <t>CAMILA ZULUAGA ZULUAGA</t>
  </si>
  <si>
    <t>SALOME FLÓREZ GRISALES</t>
  </si>
  <si>
    <t>ANDREA MORA HERNÁNDEZ</t>
  </si>
  <si>
    <t>SOFIA ZULUAGA ZULUAGA</t>
  </si>
  <si>
    <t>ISABELA GONZALEZ ESCOBAR</t>
  </si>
  <si>
    <t>CATALINA ACEVEDO DUQUE</t>
  </si>
  <si>
    <t>ANA MARIA LUZARDO</t>
  </si>
  <si>
    <t>JULIANA AGUDELO MARTINEZ</t>
  </si>
  <si>
    <t>ISABELLA SALDARRIAGA ENRIQUEZ</t>
  </si>
  <si>
    <t>ANA SOFIA SUAREZ</t>
  </si>
  <si>
    <t>LAURA JULIANA MORENO BRAVO</t>
  </si>
  <si>
    <t>MARIA CAMILA ROLDAN PARRADO</t>
  </si>
  <si>
    <t>MARIA PAZ RODRIGUEZ ECHEVERRY</t>
  </si>
  <si>
    <t>AISSA MARIANA BARRERA CARVAJAL</t>
  </si>
  <si>
    <t>SALOMÉ QUIMBAYO RUIZ</t>
  </si>
  <si>
    <t>ISABELA COMBATT MONTOYA</t>
  </si>
  <si>
    <t>ISABELA MONTOYA GARCIA</t>
  </si>
  <si>
    <t>JULIANA VIEIRA TAMAYO</t>
  </si>
  <si>
    <t>ADRIANA MARCECLA VARGAS</t>
  </si>
  <si>
    <t>MANUELA QUINTERO GRISALES</t>
  </si>
  <si>
    <t>VANESA OSORIO RESTREPO</t>
  </si>
  <si>
    <t xml:space="preserve">POSICIONES FINALES   </t>
  </si>
  <si>
    <t>PRIMER PUESTO</t>
  </si>
  <si>
    <t>SEGUNDO PUESTO</t>
  </si>
  <si>
    <t>TERCER PUESTO</t>
  </si>
  <si>
    <t>CUARTO PUESTO</t>
  </si>
  <si>
    <t>QUINTO PUESTO</t>
  </si>
  <si>
    <t>SEXTO PUESTO</t>
  </si>
  <si>
    <t>FCM - ROLLING - CALDAS</t>
  </si>
  <si>
    <t>SÉPTIMO PUESTO</t>
  </si>
  <si>
    <t>C</t>
  </si>
  <si>
    <t>CUADRO DE HONOR</t>
  </si>
  <si>
    <t>CAMPEON</t>
  </si>
  <si>
    <t>SUBCAMPEON</t>
  </si>
  <si>
    <t>TERCERO</t>
  </si>
  <si>
    <t>VALLA MENOS VENCIDA</t>
  </si>
  <si>
    <t>SEBASTIAN CANIZALES - HURACANES - VALLE DEL CAUCA - 7 GOLES RECIBIDOS - 1,00 PROMEDIO</t>
  </si>
  <si>
    <t>GOLEADOR</t>
  </si>
  <si>
    <t>CAMILO RAMIREZ TRUJULLO - MANIZALES HC   CALDAS - 14 GOLES - 2,33 PROMEDIO</t>
  </si>
  <si>
    <t>SOFIA SUÁREZ MEJIA - REAL HC - ANTIOQUIA    9 GOLES RECIBIDOS - 1,5 PROMEDIO</t>
  </si>
  <si>
    <t>SARA BEDOYA OSSA - REAL HC - ANTIOQUIA   22 GOLES - 3,67 PROMEDIO</t>
  </si>
  <si>
    <t>PUNTOS PARA RANKING</t>
  </si>
  <si>
    <t>EQUIPOS</t>
  </si>
  <si>
    <t>PARTIDOS  JUGADOS</t>
  </si>
  <si>
    <t>PAR. EMPATADOS</t>
  </si>
  <si>
    <t>PATIDOS PERDIDOS</t>
  </si>
  <si>
    <t>GOLES CONTRA</t>
  </si>
  <si>
    <t>PUNTOS PROMEDIO</t>
  </si>
  <si>
    <t>BONIFICACION</t>
  </si>
  <si>
    <t>TOTAL PUNTOS RANKING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</si>
</sst>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0.0"/>
  </numFmts>
  <fonts count="29">
    <font>
      <sz val="11"/>
      <color rgb="FF000000"/>
      <name val="Calibri"/>
      <scheme val="minor"/>
    </font>
    <font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4"/>
      <color rgb="FF000000"/>
      <name val="Calibri"/>
    </font>
    <font>
      <b/>
      <sz val="14"/>
      <color theme="1"/>
      <name val="Calibri"/>
    </font>
    <font>
      <b/>
      <sz val="12"/>
      <color rgb="FF000000"/>
      <name val="Calibri"/>
    </font>
    <font>
      <b/>
      <sz val="12"/>
      <color rgb="FFFFFFFF"/>
      <name val="Calibri"/>
    </font>
    <font>
      <b/>
      <sz val="12"/>
      <color theme="1"/>
      <name val="Calibri"/>
    </font>
    <font>
      <b/>
      <sz val="12"/>
      <color theme="0"/>
      <name val="Calibri"/>
    </font>
    <font>
      <sz val="11"/>
      <color theme="1"/>
      <name val="Calibri"/>
      <scheme val="minor"/>
    </font>
    <font>
      <b/>
      <sz val="20"/>
      <color theme="1"/>
      <name val="&quot;Arial Black&quot;"/>
    </font>
    <font>
      <b/>
      <sz val="11"/>
      <color theme="1"/>
      <name val="&quot;Arial Black&quot;"/>
    </font>
    <font>
      <sz val="11"/>
      <color theme="1"/>
      <name val="&quot;Arial Black&quot;"/>
    </font>
    <font>
      <b/>
      <sz val="11"/>
      <color theme="1"/>
      <name val="&quot;Arial Black&quot;"/>
    </font>
    <font>
      <b/>
      <sz val="16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Arial"/>
    </font>
    <font>
      <sz val="11"/>
      <color theme="1"/>
      <name val="&quot;Arial Black&quot;"/>
    </font>
    <font>
      <b/>
      <sz val="14"/>
      <color theme="1"/>
      <name val="Arial"/>
    </font>
    <font>
      <b/>
      <sz val="11"/>
      <color theme="1"/>
      <name val="Arial"/>
    </font>
    <font>
      <b/>
      <sz val="25"/>
      <color theme="1"/>
      <name val="Calibri"/>
    </font>
    <font>
      <b/>
      <sz val="16"/>
      <color rgb="FFFFFFFF"/>
      <name val="Calibri"/>
    </font>
    <font>
      <b/>
      <sz val="18"/>
      <color theme="1"/>
      <name val="Calibri"/>
    </font>
    <font>
      <sz val="14"/>
      <color theme="1"/>
      <name val="Calibri"/>
    </font>
  </fonts>
  <fills count="3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9594"/>
        <bgColor rgb="FFD99594"/>
      </patternFill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  <fill>
      <patternFill patternType="solid">
        <fgColor rgb="FFFFD1D1"/>
        <bgColor rgb="FFFFD1D1"/>
      </patternFill>
    </fill>
    <fill>
      <patternFill patternType="solid">
        <fgColor rgb="FFFFFF00"/>
        <bgColor rgb="FFFFFF00"/>
      </patternFill>
    </fill>
    <fill>
      <patternFill patternType="solid">
        <fgColor rgb="FF595959"/>
        <bgColor rgb="FF595959"/>
      </patternFill>
    </fill>
    <fill>
      <patternFill patternType="solid">
        <fgColor rgb="FFC00000"/>
        <bgColor rgb="FFC00000"/>
      </patternFill>
    </fill>
    <fill>
      <patternFill patternType="solid">
        <fgColor rgb="FFE2EFD9"/>
        <bgColor rgb="FFE2EFD9"/>
      </patternFill>
    </fill>
    <fill>
      <patternFill patternType="solid">
        <fgColor rgb="FFCCCCCC"/>
        <bgColor rgb="FFCCCCCC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rgb="FFB6DDE8"/>
        <bgColor rgb="FFB6DDE8"/>
      </patternFill>
    </fill>
    <fill>
      <patternFill patternType="solid">
        <fgColor rgb="FFCCC0D9"/>
        <bgColor rgb="FFCCC0D9"/>
      </patternFill>
    </fill>
    <fill>
      <patternFill patternType="solid">
        <fgColor rgb="FFD6E3BC"/>
        <bgColor rgb="FFD6E3BC"/>
      </patternFill>
    </fill>
    <fill>
      <patternFill patternType="solid">
        <fgColor rgb="FFE5B8B7"/>
        <bgColor rgb="FFE5B8B7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F8EC93"/>
        <bgColor rgb="FFF8EC93"/>
      </patternFill>
    </fill>
    <fill>
      <patternFill patternType="solid">
        <fgColor rgb="FF000000"/>
        <bgColor rgb="FF000000"/>
      </patternFill>
    </fill>
    <fill>
      <patternFill patternType="solid">
        <fgColor rgb="FF00B0F0"/>
        <bgColor rgb="FF00B0F0"/>
      </patternFill>
    </fill>
    <fill>
      <patternFill patternType="solid">
        <fgColor rgb="FFD9D9D9"/>
        <bgColor rgb="FFD9D9D9"/>
      </patternFill>
    </fill>
    <fill>
      <patternFill patternType="solid">
        <fgColor rgb="FFFABF8F"/>
        <bgColor rgb="FFFABF8F"/>
      </patternFill>
    </fill>
    <fill>
      <patternFill patternType="solid">
        <fgColor rgb="FFF6B26B"/>
        <bgColor rgb="FFF6B26B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6" xfId="0" applyFont="1" applyFill="1" applyBorder="1"/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/>
    <xf numFmtId="0" fontId="6" fillId="0" borderId="5" xfId="0" applyFont="1" applyBorder="1" applyAlignment="1">
      <alignment horizontal="center"/>
    </xf>
    <xf numFmtId="0" fontId="6" fillId="4" borderId="6" xfId="0" applyFont="1" applyFill="1" applyBorder="1"/>
    <xf numFmtId="0" fontId="2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right"/>
    </xf>
    <xf numFmtId="0" fontId="2" fillId="0" borderId="6" xfId="0" applyFont="1" applyBorder="1"/>
    <xf numFmtId="0" fontId="6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right"/>
    </xf>
    <xf numFmtId="0" fontId="6" fillId="0" borderId="9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8" fillId="0" borderId="5" xfId="0" applyFont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6" fillId="0" borderId="7" xfId="0" applyFont="1" applyBorder="1"/>
    <xf numFmtId="0" fontId="7" fillId="0" borderId="6" xfId="0" applyFont="1" applyBorder="1" applyAlignment="1">
      <alignment horizontal="center"/>
    </xf>
    <xf numFmtId="0" fontId="5" fillId="6" borderId="6" xfId="0" applyFont="1" applyFill="1" applyBorder="1"/>
    <xf numFmtId="0" fontId="2" fillId="0" borderId="1" xfId="0" applyFont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8" fontId="9" fillId="4" borderId="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right" vertical="center"/>
    </xf>
    <xf numFmtId="0" fontId="3" fillId="10" borderId="6" xfId="0" applyFont="1" applyFill="1" applyBorder="1" applyAlignment="1">
      <alignment horizontal="left" vertical="center"/>
    </xf>
    <xf numFmtId="0" fontId="3" fillId="10" borderId="6" xfId="0" applyFont="1" applyFill="1" applyBorder="1" applyAlignment="1">
      <alignment horizontal="right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right" vertical="center"/>
    </xf>
    <xf numFmtId="0" fontId="3" fillId="6" borderId="6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6" fillId="19" borderId="0" xfId="0" applyFont="1" applyFill="1" applyAlignment="1">
      <alignment vertical="center"/>
    </xf>
    <xf numFmtId="0" fontId="6" fillId="19" borderId="8" xfId="0" applyFont="1" applyFill="1" applyBorder="1" applyAlignment="1">
      <alignment vertical="center"/>
    </xf>
    <xf numFmtId="0" fontId="6" fillId="20" borderId="0" xfId="0" applyFont="1" applyFill="1" applyAlignment="1">
      <alignment vertical="center"/>
    </xf>
    <xf numFmtId="0" fontId="15" fillId="20" borderId="8" xfId="0" applyFont="1" applyFill="1" applyBorder="1" applyAlignment="1">
      <alignment horizontal="center" vertical="center"/>
    </xf>
    <xf numFmtId="0" fontId="6" fillId="19" borderId="7" xfId="0" applyFont="1" applyFill="1" applyBorder="1" applyAlignment="1">
      <alignment vertical="center"/>
    </xf>
    <xf numFmtId="0" fontId="6" fillId="19" borderId="6" xfId="0" applyFont="1" applyFill="1" applyBorder="1" applyAlignment="1">
      <alignment vertical="center"/>
    </xf>
    <xf numFmtId="0" fontId="15" fillId="20" borderId="7" xfId="0" applyFont="1" applyFill="1" applyBorder="1" applyAlignment="1">
      <alignment horizontal="center" vertical="center"/>
    </xf>
    <xf numFmtId="0" fontId="6" fillId="20" borderId="6" xfId="0" applyFont="1" applyFill="1" applyBorder="1" applyAlignment="1">
      <alignment vertical="center"/>
    </xf>
    <xf numFmtId="0" fontId="15" fillId="7" borderId="7" xfId="0" applyFont="1" applyFill="1" applyBorder="1" applyAlignment="1">
      <alignment horizontal="center" vertical="center"/>
    </xf>
    <xf numFmtId="0" fontId="18" fillId="21" borderId="9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90"/>
    </xf>
    <xf numFmtId="0" fontId="8" fillId="22" borderId="1" xfId="0" applyFont="1" applyFill="1" applyBorder="1" applyAlignment="1">
      <alignment horizontal="center" vertical="center" textRotation="90"/>
    </xf>
    <xf numFmtId="0" fontId="19" fillId="28" borderId="0" xfId="0" applyFont="1" applyFill="1" applyAlignment="1">
      <alignment vertical="center"/>
    </xf>
    <xf numFmtId="0" fontId="19" fillId="28" borderId="8" xfId="0" applyFont="1" applyFill="1" applyBorder="1" applyAlignment="1">
      <alignment vertical="center"/>
    </xf>
    <xf numFmtId="0" fontId="19" fillId="20" borderId="0" xfId="0" applyFont="1" applyFill="1" applyAlignment="1">
      <alignment horizontal="center" vertical="center"/>
    </xf>
    <xf numFmtId="0" fontId="19" fillId="20" borderId="8" xfId="0" applyFont="1" applyFill="1" applyBorder="1" applyAlignment="1">
      <alignment horizontal="center" vertical="center"/>
    </xf>
    <xf numFmtId="0" fontId="19" fillId="20" borderId="9" xfId="0" applyFont="1" applyFill="1" applyBorder="1" applyAlignment="1">
      <alignment horizontal="center" vertical="center"/>
    </xf>
    <xf numFmtId="0" fontId="19" fillId="28" borderId="7" xfId="0" applyFont="1" applyFill="1" applyBorder="1" applyAlignment="1">
      <alignment vertical="center"/>
    </xf>
    <xf numFmtId="0" fontId="19" fillId="28" borderId="6" xfId="0" applyFont="1" applyFill="1" applyBorder="1" applyAlignment="1">
      <alignment vertical="center"/>
    </xf>
    <xf numFmtId="0" fontId="19" fillId="20" borderId="7" xfId="0" applyFont="1" applyFill="1" applyBorder="1" applyAlignment="1">
      <alignment horizontal="center" vertical="center"/>
    </xf>
    <xf numFmtId="0" fontId="19" fillId="20" borderId="6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20" fillId="20" borderId="6" xfId="0" applyFont="1" applyFill="1" applyBorder="1" applyAlignment="1">
      <alignment horizontal="center" vertical="center"/>
    </xf>
    <xf numFmtId="0" fontId="19" fillId="28" borderId="13" xfId="0" applyFont="1" applyFill="1" applyBorder="1" applyAlignment="1">
      <alignment vertical="center"/>
    </xf>
    <xf numFmtId="0" fontId="20" fillId="7" borderId="14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24" fillId="29" borderId="6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21" fillId="0" borderId="6" xfId="0" applyFont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4" fontId="21" fillId="0" borderId="6" xfId="0" applyNumberFormat="1" applyFont="1" applyBorder="1" applyAlignment="1">
      <alignment horizontal="center" vertical="center"/>
    </xf>
    <xf numFmtId="0" fontId="5" fillId="6" borderId="5" xfId="0" applyFont="1" applyFill="1" applyBorder="1"/>
    <xf numFmtId="0" fontId="5" fillId="4" borderId="6" xfId="0" applyFont="1" applyFill="1" applyBorder="1"/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1" fillId="4" borderId="6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wrapText="1"/>
    </xf>
    <xf numFmtId="0" fontId="27" fillId="15" borderId="18" xfId="0" applyFont="1" applyFill="1" applyBorder="1" applyAlignment="1">
      <alignment horizontal="center" vertical="center"/>
    </xf>
    <xf numFmtId="0" fontId="19" fillId="15" borderId="6" xfId="0" applyFont="1" applyFill="1" applyBorder="1" applyAlignment="1">
      <alignment horizontal="center" vertical="center" textRotation="90"/>
    </xf>
    <xf numFmtId="0" fontId="5" fillId="15" borderId="6" xfId="0" applyFont="1" applyFill="1" applyBorder="1" applyAlignment="1">
      <alignment horizontal="center" vertical="center" textRotation="90"/>
    </xf>
    <xf numFmtId="165" fontId="19" fillId="15" borderId="6" xfId="0" applyNumberFormat="1" applyFont="1" applyFill="1" applyBorder="1" applyAlignment="1">
      <alignment horizontal="center" vertical="center" textRotation="90"/>
    </xf>
    <xf numFmtId="0" fontId="28" fillId="0" borderId="5" xfId="0" applyFont="1" applyBorder="1" applyAlignment="1">
      <alignment horizontal="center" vertical="center"/>
    </xf>
    <xf numFmtId="0" fontId="28" fillId="31" borderId="6" xfId="0" applyFont="1" applyFill="1" applyBorder="1" applyAlignment="1">
      <alignment horizontal="center" vertical="center"/>
    </xf>
    <xf numFmtId="0" fontId="6" fillId="31" borderId="6" xfId="0" applyFont="1" applyFill="1" applyBorder="1" applyAlignment="1">
      <alignment horizontal="center" vertical="center"/>
    </xf>
    <xf numFmtId="0" fontId="5" fillId="32" borderId="6" xfId="0" applyFont="1" applyFill="1" applyBorder="1" applyAlignment="1">
      <alignment horizontal="center" vertical="center"/>
    </xf>
    <xf numFmtId="165" fontId="6" fillId="31" borderId="6" xfId="0" applyNumberFormat="1" applyFont="1" applyFill="1" applyBorder="1" applyAlignment="1">
      <alignment horizontal="center" vertical="center"/>
    </xf>
    <xf numFmtId="165" fontId="5" fillId="31" borderId="6" xfId="0" applyNumberFormat="1" applyFont="1" applyFill="1" applyBorder="1" applyAlignment="1">
      <alignment horizontal="center" vertical="center"/>
    </xf>
    <xf numFmtId="0" fontId="6" fillId="32" borderId="6" xfId="0" applyFont="1" applyFill="1" applyBorder="1" applyAlignment="1">
      <alignment horizontal="center" vertical="center"/>
    </xf>
    <xf numFmtId="165" fontId="6" fillId="32" borderId="6" xfId="0" applyNumberFormat="1" applyFont="1" applyFill="1" applyBorder="1" applyAlignment="1">
      <alignment horizontal="center" vertical="center"/>
    </xf>
    <xf numFmtId="165" fontId="5" fillId="3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3" fillId="3" borderId="7" xfId="0" applyFont="1" applyFill="1" applyBorder="1" applyAlignment="1">
      <alignment horizontal="center"/>
    </xf>
    <xf numFmtId="0" fontId="4" fillId="0" borderId="7" xfId="0" applyFont="1" applyBorder="1"/>
    <xf numFmtId="0" fontId="4" fillId="0" borderId="6" xfId="0" applyFont="1" applyBorder="1"/>
    <xf numFmtId="0" fontId="5" fillId="2" borderId="8" xfId="0" applyFont="1" applyFill="1" applyBorder="1" applyAlignment="1">
      <alignment horizontal="center"/>
    </xf>
    <xf numFmtId="0" fontId="4" fillId="0" borderId="8" xfId="0" applyFont="1" applyBorder="1"/>
    <xf numFmtId="0" fontId="5" fillId="7" borderId="8" xfId="0" applyFont="1" applyFill="1" applyBorder="1" applyAlignment="1">
      <alignment horizontal="center"/>
    </xf>
    <xf numFmtId="0" fontId="7" fillId="6" borderId="3" xfId="0" applyFont="1" applyFill="1" applyBorder="1"/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vertical="center"/>
    </xf>
    <xf numFmtId="18" fontId="9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18" fontId="9" fillId="4" borderId="2" xfId="0" applyNumberFormat="1" applyFont="1" applyFill="1" applyBorder="1" applyAlignment="1">
      <alignment horizontal="center" vertical="center"/>
    </xf>
    <xf numFmtId="0" fontId="5" fillId="18" borderId="0" xfId="0" applyFont="1" applyFill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/>
    </xf>
    <xf numFmtId="0" fontId="13" fillId="0" borderId="7" xfId="0" applyFont="1" applyBorder="1" applyAlignment="1">
      <alignment vertical="center"/>
    </xf>
    <xf numFmtId="0" fontId="14" fillId="12" borderId="11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5" xfId="0" applyFont="1" applyBorder="1"/>
    <xf numFmtId="0" fontId="5" fillId="13" borderId="0" xfId="0" applyFont="1" applyFill="1" applyAlignment="1">
      <alignment horizontal="center" vertical="center" textRotation="90" wrapText="1"/>
    </xf>
    <xf numFmtId="0" fontId="5" fillId="14" borderId="0" xfId="0" applyFont="1" applyFill="1" applyAlignment="1">
      <alignment horizontal="center" vertical="center" textRotation="90" wrapText="1"/>
    </xf>
    <xf numFmtId="0" fontId="5" fillId="15" borderId="0" xfId="0" applyFont="1" applyFill="1" applyAlignment="1">
      <alignment horizontal="center" vertical="center" textRotation="90" wrapText="1"/>
    </xf>
    <xf numFmtId="0" fontId="5" fillId="16" borderId="0" xfId="0" applyFont="1" applyFill="1" applyAlignment="1">
      <alignment horizontal="center" vertical="center" textRotation="90" wrapText="1"/>
    </xf>
    <xf numFmtId="0" fontId="5" fillId="17" borderId="0" xfId="0" applyFont="1" applyFill="1" applyAlignment="1">
      <alignment horizontal="center" vertical="center" textRotation="90" wrapText="1"/>
    </xf>
    <xf numFmtId="0" fontId="16" fillId="0" borderId="8" xfId="0" applyFont="1" applyBorder="1" applyAlignment="1">
      <alignment horizontal="center" vertical="center"/>
    </xf>
    <xf numFmtId="0" fontId="17" fillId="18" borderId="8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5" fillId="16" borderId="11" xfId="0" applyFont="1" applyFill="1" applyBorder="1" applyAlignment="1">
      <alignment vertical="center"/>
    </xf>
    <xf numFmtId="0" fontId="5" fillId="17" borderId="11" xfId="0" applyFont="1" applyFill="1" applyBorder="1" applyAlignment="1">
      <alignment vertical="center"/>
    </xf>
    <xf numFmtId="0" fontId="5" fillId="18" borderId="11" xfId="0" applyFont="1" applyFill="1" applyBorder="1" applyAlignment="1">
      <alignment vertical="center"/>
    </xf>
    <xf numFmtId="0" fontId="5" fillId="13" borderId="11" xfId="0" applyFont="1" applyFill="1" applyBorder="1" applyAlignment="1">
      <alignment vertical="center"/>
    </xf>
    <xf numFmtId="0" fontId="5" fillId="14" borderId="11" xfId="0" applyFont="1" applyFill="1" applyBorder="1" applyAlignment="1">
      <alignment vertical="center"/>
    </xf>
    <xf numFmtId="0" fontId="5" fillId="15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22" borderId="2" xfId="0" applyFont="1" applyFill="1" applyBorder="1" applyAlignment="1">
      <alignment horizontal="center" vertical="center" textRotation="90"/>
    </xf>
    <xf numFmtId="0" fontId="19" fillId="22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9" fillId="23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8" fillId="21" borderId="12" xfId="0" applyFont="1" applyFill="1" applyBorder="1" applyAlignment="1">
      <alignment horizontal="center" vertical="center"/>
    </xf>
    <xf numFmtId="0" fontId="19" fillId="23" borderId="3" xfId="0" applyFont="1" applyFill="1" applyBorder="1" applyAlignment="1">
      <alignment horizontal="center" vertical="center" textRotation="90"/>
    </xf>
    <xf numFmtId="0" fontId="19" fillId="24" borderId="3" xfId="0" applyFont="1" applyFill="1" applyBorder="1" applyAlignment="1">
      <alignment horizontal="center" vertical="center" textRotation="90"/>
    </xf>
    <xf numFmtId="0" fontId="19" fillId="25" borderId="3" xfId="0" applyFont="1" applyFill="1" applyBorder="1" applyAlignment="1">
      <alignment horizontal="center" vertical="center" textRotation="90"/>
    </xf>
    <xf numFmtId="0" fontId="19" fillId="26" borderId="3" xfId="0" applyFont="1" applyFill="1" applyBorder="1" applyAlignment="1">
      <alignment horizontal="center" vertical="center" textRotation="90"/>
    </xf>
    <xf numFmtId="0" fontId="19" fillId="27" borderId="3" xfId="0" applyFont="1" applyFill="1" applyBorder="1" applyAlignment="1">
      <alignment horizontal="center" vertical="center" textRotation="90"/>
    </xf>
    <xf numFmtId="0" fontId="19" fillId="24" borderId="11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center" vertical="center"/>
    </xf>
    <xf numFmtId="0" fontId="19" fillId="23" borderId="11" xfId="0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3" fillId="29" borderId="11" xfId="0" applyFont="1" applyFill="1" applyBorder="1" applyAlignment="1">
      <alignment horizontal="center" vertical="center"/>
    </xf>
    <xf numFmtId="0" fontId="24" fillId="29" borderId="7" xfId="0" applyFont="1" applyFill="1" applyBorder="1" applyAlignment="1">
      <alignment horizontal="center" vertical="center"/>
    </xf>
    <xf numFmtId="0" fontId="24" fillId="29" borderId="8" xfId="0" applyFont="1" applyFill="1" applyBorder="1" applyAlignment="1">
      <alignment horizontal="center" vertical="center"/>
    </xf>
    <xf numFmtId="4" fontId="24" fillId="29" borderId="8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/>
    </xf>
    <xf numFmtId="0" fontId="24" fillId="29" borderId="11" xfId="0" applyFont="1" applyFill="1" applyBorder="1" applyAlignment="1">
      <alignment vertical="center"/>
    </xf>
    <xf numFmtId="0" fontId="24" fillId="29" borderId="8" xfId="0" applyFont="1" applyFill="1" applyBorder="1" applyAlignment="1">
      <alignment vertical="center"/>
    </xf>
    <xf numFmtId="0" fontId="15" fillId="7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wrapText="1"/>
    </xf>
    <xf numFmtId="0" fontId="26" fillId="3" borderId="10" xfId="0" applyFont="1" applyFill="1" applyBorder="1" applyAlignment="1">
      <alignment horizontal="center" wrapText="1"/>
    </xf>
    <xf numFmtId="0" fontId="18" fillId="7" borderId="7" xfId="0" applyFont="1" applyFill="1" applyBorder="1" applyAlignment="1">
      <alignment horizontal="center" wrapText="1"/>
    </xf>
    <xf numFmtId="0" fontId="18" fillId="30" borderId="7" xfId="0" applyFont="1" applyFill="1" applyBorder="1" applyAlignment="1">
      <alignment horizontal="center" wrapText="1"/>
    </xf>
    <xf numFmtId="0" fontId="18" fillId="31" borderId="7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7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27" fillId="31" borderId="15" xfId="0" applyFont="1" applyFill="1" applyBorder="1" applyAlignment="1">
      <alignment horizontal="center" vertical="center"/>
    </xf>
    <xf numFmtId="0" fontId="4" fillId="0" borderId="16" xfId="0" applyFont="1" applyBorder="1"/>
    <xf numFmtId="0" fontId="4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123825</xdr:rowOff>
    </xdr:from>
    <xdr:ext cx="5619750" cy="8763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45650" y="3351375"/>
          <a:ext cx="5600700" cy="857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980000"/>
            </a:buClr>
            <a:buSzPts val="1500"/>
            <a:buFont typeface="Arial"/>
            <a:buNone/>
          </a:pPr>
          <a:r>
            <a:rPr lang="en-US" sz="1500" b="1">
              <a:solidFill>
                <a:srgbClr val="980000"/>
              </a:solidFill>
            </a:rPr>
            <a:t>2</a:t>
          </a:r>
          <a:r>
            <a:rPr lang="en-US" sz="1500" b="1" cap="none">
              <a:solidFill>
                <a:srgbClr val="980000"/>
              </a:solidFill>
            </a:rPr>
            <a:t>a PARADA NACIONAL DE CLUBES  - TEMPORADA 202</a:t>
          </a:r>
          <a:r>
            <a:rPr lang="en-US" sz="1500" b="1">
              <a:solidFill>
                <a:srgbClr val="980000"/>
              </a:solidFill>
            </a:rPr>
            <a:t>3</a:t>
          </a:r>
          <a:r>
            <a:rPr lang="en-US" sz="1500" b="1" cap="none">
              <a:solidFill>
                <a:srgbClr val="980000"/>
              </a:solidFill>
            </a:rPr>
            <a:t>     </a:t>
          </a:r>
          <a:r>
            <a:rPr lang="en-US" sz="1500" b="1">
              <a:solidFill>
                <a:srgbClr val="980000"/>
              </a:solidFill>
            </a:rPr>
            <a:t>BOGOTÁ, MARZO 31 A 2 DE ABRIL </a:t>
          </a:r>
          <a:r>
            <a:rPr lang="en-US" sz="1500" b="1" cap="none">
              <a:solidFill>
                <a:srgbClr val="980000"/>
              </a:solidFill>
            </a:rPr>
            <a:t>                             ABIERTA DAMAS Y ABIERTA VARONES</a:t>
          </a:r>
          <a:endParaRPr sz="1300">
            <a:solidFill>
              <a:srgbClr val="980000"/>
            </a:solidFill>
          </a:endParaRPr>
        </a:p>
      </xdr:txBody>
    </xdr:sp>
    <xdr:clientData fLocksWithSheet="0"/>
  </xdr:oneCellAnchor>
  <xdr:oneCellAnchor>
    <xdr:from>
      <xdr:col>0</xdr:col>
      <xdr:colOff>7886700</xdr:colOff>
      <xdr:row>4</xdr:row>
      <xdr:rowOff>419100</xdr:rowOff>
    </xdr:from>
    <xdr:ext cx="0" cy="0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5581650</xdr:colOff>
      <xdr:row>0</xdr:row>
      <xdr:rowOff>114300</xdr:rowOff>
    </xdr:from>
    <xdr:ext cx="3009900" cy="80010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305550" cy="1047750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19</xdr:row>
      <xdr:rowOff>38100</xdr:rowOff>
    </xdr:from>
    <xdr:ext cx="6362700" cy="828675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3352800</xdr:colOff>
      <xdr:row>0</xdr:row>
      <xdr:rowOff>180975</xdr:rowOff>
    </xdr:from>
    <xdr:ext cx="200025" cy="3524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250750" y="3608550"/>
          <a:ext cx="190500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600"/>
            <a:buFont typeface="Arial"/>
            <a:buNone/>
          </a:pPr>
          <a:endParaRPr sz="1600" b="1" cap="none">
            <a:solidFill>
              <a:srgbClr val="F7CAAC"/>
            </a:solidFill>
          </a:endParaRPr>
        </a:p>
      </xdr:txBody>
    </xdr:sp>
    <xdr:clientData fLocksWithSheet="0"/>
  </xdr:oneCellAnchor>
  <xdr:oneCellAnchor>
    <xdr:from>
      <xdr:col>6</xdr:col>
      <xdr:colOff>323850</xdr:colOff>
      <xdr:row>0</xdr:row>
      <xdr:rowOff>228600</xdr:rowOff>
    </xdr:from>
    <xdr:ext cx="200025" cy="4191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250750" y="3575213"/>
          <a:ext cx="190500" cy="409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2000"/>
            <a:buFont typeface="Arial"/>
            <a:buNone/>
          </a:pPr>
          <a:endParaRPr sz="2000" b="1" cap="none">
            <a:solidFill>
              <a:srgbClr val="F7CAAC"/>
            </a:solidFill>
          </a:endParaRPr>
        </a:p>
      </xdr:txBody>
    </xdr:sp>
    <xdr:clientData fLocksWithSheet="0"/>
  </xdr:oneCellAnchor>
  <xdr:oneCellAnchor>
    <xdr:from>
      <xdr:col>7</xdr:col>
      <xdr:colOff>1990725</xdr:colOff>
      <xdr:row>0</xdr:row>
      <xdr:rowOff>104775</xdr:rowOff>
    </xdr:from>
    <xdr:ext cx="3219450" cy="104775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838200</xdr:colOff>
      <xdr:row>0</xdr:row>
      <xdr:rowOff>104775</xdr:rowOff>
    </xdr:from>
    <xdr:ext cx="4495800" cy="1047750"/>
    <xdr:pic>
      <xdr:nvPicPr>
        <xdr:cNvPr id="3" name="image4.jpg" title="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171450</xdr:colOff>
      <xdr:row>0</xdr:row>
      <xdr:rowOff>95250</xdr:rowOff>
    </xdr:from>
    <xdr:ext cx="2838450" cy="876300"/>
    <xdr:pic>
      <xdr:nvPicPr>
        <xdr:cNvPr id="2" name="image3.png" title="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228600</xdr:colOff>
      <xdr:row>0</xdr:row>
      <xdr:rowOff>47625</xdr:rowOff>
    </xdr:from>
    <xdr:ext cx="4714875" cy="1095375"/>
    <xdr:pic>
      <xdr:nvPicPr>
        <xdr:cNvPr id="3" name="image4.jpg" title="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53275" cy="1152525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22</xdr:row>
      <xdr:rowOff>19050</xdr:rowOff>
    </xdr:from>
    <xdr:ext cx="7153275" cy="87630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496300" cy="1371600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16</xdr:row>
      <xdr:rowOff>19050</xdr:rowOff>
    </xdr:from>
    <xdr:ext cx="8496300" cy="10477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48500" cy="1143000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28575</xdr:rowOff>
    </xdr:from>
    <xdr:ext cx="7048500" cy="866775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0</xdr:rowOff>
    </xdr:from>
    <xdr:ext cx="8724900" cy="1428750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71</xdr:row>
      <xdr:rowOff>133350</xdr:rowOff>
    </xdr:from>
    <xdr:ext cx="8991600" cy="11239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29175" cy="790575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18</xdr:row>
      <xdr:rowOff>38100</xdr:rowOff>
    </xdr:from>
    <xdr:ext cx="4829175" cy="60960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91225" cy="990600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14</xdr:row>
      <xdr:rowOff>38100</xdr:rowOff>
    </xdr:from>
    <xdr:ext cx="5991225" cy="771525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workbookViewId="0">
      <selection activeCell="A4" sqref="A4"/>
    </sheetView>
  </sheetViews>
  <sheetFormatPr baseColWidth="10" defaultColWidth="14.453125" defaultRowHeight="15" customHeight="1"/>
  <cols>
    <col min="1" max="1" width="130.08984375" customWidth="1"/>
  </cols>
  <sheetData>
    <row r="1" spans="1:26" ht="84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6" ht="4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6" ht="42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6" ht="46.5" customHeight="1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6" ht="14.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6" ht="70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6" ht="28">
      <c r="A7" s="1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3"/>
    </row>
    <row r="8" spans="1:26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6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6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6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6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6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6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6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/>
    <row r="221" spans="1:21" ht="15.75" customHeight="1"/>
    <row r="222" spans="1:21" ht="15.75" customHeight="1"/>
    <row r="223" spans="1:21" ht="15.75" customHeight="1"/>
    <row r="224" spans="1:2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</sheetData>
  <sheetProtection algorithmName="SHA-512" hashValue="fPAS3yhn9qUbqVTOp/O+AoVaKhTFwUlG593C25xLVFQNVLwlQ8sXD9iMowh4o6FBOhNk9WzAQGeNrGAZ14j+YQ==" saltValue="aHd43uQbb4Cuvl/kGinhPQ==" spinCount="100000" sheet="1" objects="1" scenarios="1"/>
  <pageMargins left="0.7" right="0.7" top="0.75" bottom="0.75" header="0" footer="0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L20"/>
  <sheetViews>
    <sheetView workbookViewId="0">
      <selection activeCell="G4" sqref="G4"/>
    </sheetView>
  </sheetViews>
  <sheetFormatPr baseColWidth="10" defaultColWidth="14.453125" defaultRowHeight="15" customHeight="1"/>
  <cols>
    <col min="1" max="1" width="41.26953125" customWidth="1"/>
    <col min="2" max="12" width="5" customWidth="1"/>
  </cols>
  <sheetData>
    <row r="1" spans="1:12" ht="86.25" customHeight="1">
      <c r="A1" s="18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3.5">
      <c r="A2" s="190" t="s">
        <v>177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2"/>
    </row>
    <row r="3" spans="1:12" ht="23.5">
      <c r="A3" s="190" t="s">
        <v>78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ht="143.25" customHeight="1">
      <c r="A4" s="96" t="s">
        <v>178</v>
      </c>
      <c r="B4" s="97" t="s">
        <v>179</v>
      </c>
      <c r="C4" s="98" t="s">
        <v>62</v>
      </c>
      <c r="D4" s="97" t="s">
        <v>180</v>
      </c>
      <c r="E4" s="97" t="s">
        <v>181</v>
      </c>
      <c r="F4" s="97" t="s">
        <v>68</v>
      </c>
      <c r="G4" s="97" t="s">
        <v>65</v>
      </c>
      <c r="H4" s="97" t="s">
        <v>182</v>
      </c>
      <c r="I4" s="97" t="s">
        <v>67</v>
      </c>
      <c r="J4" s="99" t="s">
        <v>183</v>
      </c>
      <c r="K4" s="99" t="s">
        <v>184</v>
      </c>
      <c r="L4" s="99" t="s">
        <v>185</v>
      </c>
    </row>
    <row r="5" spans="1:12" ht="18.5">
      <c r="A5" s="100" t="s">
        <v>16</v>
      </c>
      <c r="B5" s="101">
        <v>6</v>
      </c>
      <c r="C5" s="102">
        <v>5</v>
      </c>
      <c r="D5" s="102">
        <v>2</v>
      </c>
      <c r="E5" s="102">
        <v>0</v>
      </c>
      <c r="F5" s="103">
        <f t="shared" ref="F5:F11" si="0">(C5*3)+D5</f>
        <v>17</v>
      </c>
      <c r="G5" s="102">
        <v>24</v>
      </c>
      <c r="H5" s="102">
        <v>9</v>
      </c>
      <c r="I5" s="102">
        <f t="shared" ref="I5:I11" si="1">G5-H5</f>
        <v>15</v>
      </c>
      <c r="J5" s="104">
        <f t="shared" ref="J5:J11" si="2">F5/B5</f>
        <v>2.8333333333333335</v>
      </c>
      <c r="K5" s="104">
        <v>2.2000000000000002</v>
      </c>
      <c r="L5" s="105">
        <f t="shared" ref="L5:L11" si="3">J5+K5</f>
        <v>5.0333333333333332</v>
      </c>
    </row>
    <row r="6" spans="1:12" ht="18.5">
      <c r="A6" s="100" t="s">
        <v>30</v>
      </c>
      <c r="B6" s="101">
        <v>6</v>
      </c>
      <c r="C6" s="102">
        <v>5</v>
      </c>
      <c r="D6" s="102">
        <v>2</v>
      </c>
      <c r="E6" s="102">
        <v>0</v>
      </c>
      <c r="F6" s="103">
        <f t="shared" si="0"/>
        <v>17</v>
      </c>
      <c r="G6" s="102">
        <v>16</v>
      </c>
      <c r="H6" s="102">
        <v>5</v>
      </c>
      <c r="I6" s="102">
        <f t="shared" si="1"/>
        <v>11</v>
      </c>
      <c r="J6" s="104">
        <f t="shared" si="2"/>
        <v>2.8333333333333335</v>
      </c>
      <c r="K6" s="104">
        <v>2</v>
      </c>
      <c r="L6" s="105">
        <f t="shared" si="3"/>
        <v>4.8333333333333339</v>
      </c>
    </row>
    <row r="7" spans="1:12" ht="18.5">
      <c r="A7" s="100" t="s">
        <v>35</v>
      </c>
      <c r="B7" s="101">
        <v>6</v>
      </c>
      <c r="C7" s="102">
        <v>3</v>
      </c>
      <c r="D7" s="102">
        <v>0</v>
      </c>
      <c r="E7" s="102">
        <v>3</v>
      </c>
      <c r="F7" s="103">
        <f t="shared" si="0"/>
        <v>9</v>
      </c>
      <c r="G7" s="102">
        <v>19</v>
      </c>
      <c r="H7" s="102">
        <v>19</v>
      </c>
      <c r="I7" s="102">
        <f t="shared" si="1"/>
        <v>0</v>
      </c>
      <c r="J7" s="104">
        <f t="shared" si="2"/>
        <v>1.5</v>
      </c>
      <c r="K7" s="104">
        <v>1.7</v>
      </c>
      <c r="L7" s="105">
        <f t="shared" si="3"/>
        <v>3.2</v>
      </c>
    </row>
    <row r="8" spans="1:12" ht="18.5">
      <c r="A8" s="100" t="s">
        <v>14</v>
      </c>
      <c r="B8" s="101">
        <v>6</v>
      </c>
      <c r="C8" s="102">
        <v>3</v>
      </c>
      <c r="D8" s="102">
        <v>0</v>
      </c>
      <c r="E8" s="102">
        <v>3</v>
      </c>
      <c r="F8" s="103">
        <f t="shared" si="0"/>
        <v>9</v>
      </c>
      <c r="G8" s="102">
        <v>22</v>
      </c>
      <c r="H8" s="102">
        <v>11</v>
      </c>
      <c r="I8" s="102">
        <f t="shared" si="1"/>
        <v>11</v>
      </c>
      <c r="J8" s="104">
        <f t="shared" si="2"/>
        <v>1.5</v>
      </c>
      <c r="K8" s="104">
        <v>1.5</v>
      </c>
      <c r="L8" s="105">
        <f t="shared" si="3"/>
        <v>3</v>
      </c>
    </row>
    <row r="9" spans="1:12" ht="18.5">
      <c r="A9" s="100" t="s">
        <v>80</v>
      </c>
      <c r="B9" s="101">
        <v>6</v>
      </c>
      <c r="C9" s="102">
        <v>2</v>
      </c>
      <c r="D9" s="102">
        <v>0</v>
      </c>
      <c r="E9" s="102">
        <v>4</v>
      </c>
      <c r="F9" s="103">
        <f t="shared" si="0"/>
        <v>6</v>
      </c>
      <c r="G9" s="102">
        <v>9</v>
      </c>
      <c r="H9" s="102">
        <v>19</v>
      </c>
      <c r="I9" s="102">
        <f t="shared" si="1"/>
        <v>-10</v>
      </c>
      <c r="J9" s="104">
        <f t="shared" si="2"/>
        <v>1</v>
      </c>
      <c r="K9" s="104">
        <v>1</v>
      </c>
      <c r="L9" s="105">
        <f t="shared" si="3"/>
        <v>2</v>
      </c>
    </row>
    <row r="10" spans="1:12" ht="18.5">
      <c r="A10" s="100" t="s">
        <v>17</v>
      </c>
      <c r="B10" s="101">
        <v>6</v>
      </c>
      <c r="C10" s="102">
        <v>1</v>
      </c>
      <c r="D10" s="102">
        <v>0</v>
      </c>
      <c r="E10" s="102">
        <v>5</v>
      </c>
      <c r="F10" s="103">
        <f t="shared" si="0"/>
        <v>3</v>
      </c>
      <c r="G10" s="102">
        <v>6</v>
      </c>
      <c r="H10" s="102">
        <v>16</v>
      </c>
      <c r="I10" s="102">
        <f t="shared" si="1"/>
        <v>-10</v>
      </c>
      <c r="J10" s="104">
        <f t="shared" si="2"/>
        <v>0.5</v>
      </c>
      <c r="K10" s="104">
        <v>1</v>
      </c>
      <c r="L10" s="105">
        <f t="shared" si="3"/>
        <v>1.5</v>
      </c>
    </row>
    <row r="11" spans="1:12" ht="18.5">
      <c r="A11" s="100" t="s">
        <v>81</v>
      </c>
      <c r="B11" s="101">
        <v>6</v>
      </c>
      <c r="C11" s="102">
        <v>1</v>
      </c>
      <c r="D11" s="102">
        <v>0</v>
      </c>
      <c r="E11" s="102">
        <v>5</v>
      </c>
      <c r="F11" s="103">
        <f t="shared" si="0"/>
        <v>3</v>
      </c>
      <c r="G11" s="102">
        <v>14</v>
      </c>
      <c r="H11" s="102">
        <v>31</v>
      </c>
      <c r="I11" s="102">
        <f t="shared" si="1"/>
        <v>-17</v>
      </c>
      <c r="J11" s="104">
        <f t="shared" si="2"/>
        <v>0.5</v>
      </c>
      <c r="K11" s="104">
        <v>1</v>
      </c>
      <c r="L11" s="105">
        <f t="shared" si="3"/>
        <v>1.5</v>
      </c>
    </row>
    <row r="12" spans="1:12" ht="23.5">
      <c r="A12" s="190" t="s">
        <v>60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2"/>
    </row>
    <row r="13" spans="1:12" ht="147" customHeight="1">
      <c r="A13" s="96" t="s">
        <v>178</v>
      </c>
      <c r="B13" s="97" t="s">
        <v>179</v>
      </c>
      <c r="C13" s="98" t="s">
        <v>62</v>
      </c>
      <c r="D13" s="97" t="s">
        <v>180</v>
      </c>
      <c r="E13" s="97" t="s">
        <v>181</v>
      </c>
      <c r="F13" s="97" t="s">
        <v>68</v>
      </c>
      <c r="G13" s="97" t="s">
        <v>65</v>
      </c>
      <c r="H13" s="97" t="s">
        <v>182</v>
      </c>
      <c r="I13" s="97" t="s">
        <v>67</v>
      </c>
      <c r="J13" s="99" t="s">
        <v>183</v>
      </c>
      <c r="K13" s="99" t="s">
        <v>184</v>
      </c>
      <c r="L13" s="99" t="s">
        <v>185</v>
      </c>
    </row>
    <row r="14" spans="1:12" ht="18.5">
      <c r="A14" s="100" t="s">
        <v>14</v>
      </c>
      <c r="B14" s="106">
        <v>6</v>
      </c>
      <c r="C14" s="106">
        <v>6</v>
      </c>
      <c r="D14" s="106">
        <v>0</v>
      </c>
      <c r="E14" s="106">
        <v>0</v>
      </c>
      <c r="F14" s="103">
        <f t="shared" ref="F14:F19" si="4">(C14*3)+D14</f>
        <v>18</v>
      </c>
      <c r="G14" s="106">
        <v>33</v>
      </c>
      <c r="H14" s="106">
        <v>9</v>
      </c>
      <c r="I14" s="106">
        <f t="shared" ref="I14:I19" si="5">G14-H14</f>
        <v>24</v>
      </c>
      <c r="J14" s="107">
        <f t="shared" ref="J14:J19" si="6">F14/B14</f>
        <v>3</v>
      </c>
      <c r="K14" s="107">
        <v>2.2000000000000002</v>
      </c>
      <c r="L14" s="108">
        <f t="shared" ref="L14:L19" si="7">J14+K14</f>
        <v>5.2</v>
      </c>
    </row>
    <row r="15" spans="1:12" ht="18.5">
      <c r="A15" s="100" t="s">
        <v>16</v>
      </c>
      <c r="B15" s="106">
        <v>6</v>
      </c>
      <c r="C15" s="106">
        <v>4</v>
      </c>
      <c r="D15" s="106">
        <v>0</v>
      </c>
      <c r="E15" s="106">
        <v>2</v>
      </c>
      <c r="F15" s="103">
        <f t="shared" si="4"/>
        <v>12</v>
      </c>
      <c r="G15" s="106">
        <v>30</v>
      </c>
      <c r="H15" s="106">
        <v>25</v>
      </c>
      <c r="I15" s="106">
        <f t="shared" si="5"/>
        <v>5</v>
      </c>
      <c r="J15" s="107">
        <f t="shared" si="6"/>
        <v>2</v>
      </c>
      <c r="K15" s="107">
        <v>2</v>
      </c>
      <c r="L15" s="108">
        <f t="shared" si="7"/>
        <v>4</v>
      </c>
    </row>
    <row r="16" spans="1:12" ht="18.5">
      <c r="A16" s="100" t="s">
        <v>74</v>
      </c>
      <c r="B16" s="106">
        <v>5</v>
      </c>
      <c r="C16" s="106">
        <v>2</v>
      </c>
      <c r="D16" s="106">
        <v>1</v>
      </c>
      <c r="E16" s="106">
        <v>2</v>
      </c>
      <c r="F16" s="103">
        <f t="shared" si="4"/>
        <v>7</v>
      </c>
      <c r="G16" s="106">
        <v>11</v>
      </c>
      <c r="H16" s="106">
        <v>9</v>
      </c>
      <c r="I16" s="106">
        <f t="shared" si="5"/>
        <v>2</v>
      </c>
      <c r="J16" s="107">
        <f t="shared" si="6"/>
        <v>1.4</v>
      </c>
      <c r="K16" s="107">
        <v>1.7</v>
      </c>
      <c r="L16" s="108">
        <f t="shared" si="7"/>
        <v>3.0999999999999996</v>
      </c>
    </row>
    <row r="17" spans="1:12" ht="18.5">
      <c r="A17" s="100" t="s">
        <v>18</v>
      </c>
      <c r="B17" s="106">
        <v>5</v>
      </c>
      <c r="C17" s="106">
        <v>2</v>
      </c>
      <c r="D17" s="106">
        <v>0</v>
      </c>
      <c r="E17" s="106">
        <v>3</v>
      </c>
      <c r="F17" s="103">
        <f t="shared" si="4"/>
        <v>6</v>
      </c>
      <c r="G17" s="106">
        <v>19</v>
      </c>
      <c r="H17" s="106">
        <v>21</v>
      </c>
      <c r="I17" s="106">
        <f t="shared" si="5"/>
        <v>-2</v>
      </c>
      <c r="J17" s="107">
        <f t="shared" si="6"/>
        <v>1.2</v>
      </c>
      <c r="K17" s="107">
        <v>1.5</v>
      </c>
      <c r="L17" s="108">
        <f t="shared" si="7"/>
        <v>2.7</v>
      </c>
    </row>
    <row r="18" spans="1:12" ht="18.5">
      <c r="A18" s="100" t="s">
        <v>17</v>
      </c>
      <c r="B18" s="106">
        <v>5</v>
      </c>
      <c r="C18" s="106">
        <v>2</v>
      </c>
      <c r="D18" s="106">
        <v>0</v>
      </c>
      <c r="E18" s="106">
        <v>3</v>
      </c>
      <c r="F18" s="103">
        <f t="shared" si="4"/>
        <v>6</v>
      </c>
      <c r="G18" s="106">
        <v>11</v>
      </c>
      <c r="H18" s="106">
        <v>27</v>
      </c>
      <c r="I18" s="106">
        <f t="shared" si="5"/>
        <v>-16</v>
      </c>
      <c r="J18" s="107">
        <f t="shared" si="6"/>
        <v>1.2</v>
      </c>
      <c r="K18" s="107">
        <v>1</v>
      </c>
      <c r="L18" s="108">
        <f t="shared" si="7"/>
        <v>2.2000000000000002</v>
      </c>
    </row>
    <row r="19" spans="1:12" ht="18.5">
      <c r="A19" s="100" t="s">
        <v>76</v>
      </c>
      <c r="B19" s="106">
        <v>5</v>
      </c>
      <c r="C19" s="106">
        <v>0</v>
      </c>
      <c r="D19" s="106">
        <v>1</v>
      </c>
      <c r="E19" s="106">
        <v>4</v>
      </c>
      <c r="F19" s="103">
        <f t="shared" si="4"/>
        <v>1</v>
      </c>
      <c r="G19" s="106">
        <v>13</v>
      </c>
      <c r="H19" s="106">
        <v>26</v>
      </c>
      <c r="I19" s="106">
        <f t="shared" si="5"/>
        <v>-13</v>
      </c>
      <c r="J19" s="107">
        <f t="shared" si="6"/>
        <v>0.2</v>
      </c>
      <c r="K19" s="107">
        <v>1</v>
      </c>
      <c r="L19" s="108">
        <f t="shared" si="7"/>
        <v>1.2</v>
      </c>
    </row>
    <row r="20" spans="1:12" ht="75" customHeight="1">
      <c r="A20" s="18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</sheetData>
  <sheetProtection algorithmName="SHA-512" hashValue="HRiu7PZrfTmz0hoEcrDGCZVX7m9rslY9YgDwcYteR7Fkg0I88EN21twCMOdJcluAsl4JdO/sgDxjp0SB7KpnNg==" saltValue="nWL2Ss6zoJT03ZaHdlPC/Q==" spinCount="100000" sheet="1" objects="1" scenarios="1"/>
  <mergeCells count="5">
    <mergeCell ref="A1:L1"/>
    <mergeCell ref="A2:L2"/>
    <mergeCell ref="A3:L3"/>
    <mergeCell ref="A12:L12"/>
    <mergeCell ref="A20:L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758"/>
  <sheetViews>
    <sheetView showGridLines="0" workbookViewId="0">
      <selection activeCell="B10" sqref="B10"/>
    </sheetView>
  </sheetViews>
  <sheetFormatPr baseColWidth="10" defaultColWidth="14.453125" defaultRowHeight="15" customHeight="1"/>
  <cols>
    <col min="1" max="1" width="4.7265625" customWidth="1"/>
    <col min="2" max="2" width="43.54296875" customWidth="1"/>
    <col min="3" max="6" width="4.7265625" customWidth="1"/>
    <col min="7" max="7" width="22.7265625" customWidth="1"/>
    <col min="8" max="8" width="32.26953125" customWidth="1"/>
    <col min="9" max="10" width="4.7265625" customWidth="1"/>
    <col min="11" max="11" width="38.453125" customWidth="1"/>
  </cols>
  <sheetData>
    <row r="1" spans="1:26" ht="101.25" customHeight="1">
      <c r="A1" s="109" t="s">
        <v>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111" t="s">
        <v>7</v>
      </c>
      <c r="B2" s="112"/>
      <c r="C2" s="112"/>
      <c r="D2" s="112"/>
      <c r="E2" s="112"/>
      <c r="F2" s="112"/>
      <c r="G2" s="112"/>
      <c r="H2" s="112"/>
      <c r="I2" s="112"/>
      <c r="J2" s="112"/>
      <c r="K2" s="11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5" t="s">
        <v>8</v>
      </c>
      <c r="B3" s="6" t="s">
        <v>9</v>
      </c>
      <c r="C3" s="114" t="s">
        <v>10</v>
      </c>
      <c r="D3" s="115"/>
      <c r="E3" s="116"/>
      <c r="F3" s="7"/>
      <c r="G3" s="8" t="s">
        <v>11</v>
      </c>
      <c r="H3" s="9" t="s">
        <v>12</v>
      </c>
      <c r="I3" s="114" t="s">
        <v>13</v>
      </c>
      <c r="J3" s="116"/>
      <c r="K3" s="10" t="s">
        <v>12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11">
        <v>1</v>
      </c>
      <c r="B4" s="12" t="s">
        <v>14</v>
      </c>
      <c r="C4" s="13">
        <v>1</v>
      </c>
      <c r="D4" s="14">
        <v>6</v>
      </c>
      <c r="E4" s="117">
        <v>1</v>
      </c>
      <c r="F4" s="13">
        <v>1</v>
      </c>
      <c r="G4" s="15" t="s">
        <v>15</v>
      </c>
      <c r="H4" s="16" t="str">
        <f t="shared" ref="H4:H6" si="0">B4</f>
        <v>REAL HC - ANTIOQUIA</v>
      </c>
      <c r="I4" s="13"/>
      <c r="J4" s="13"/>
      <c r="K4" s="17" t="str">
        <f>B9</f>
        <v>CORAZONISTA - BOGOTA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11">
        <v>2</v>
      </c>
      <c r="B5" s="12" t="s">
        <v>16</v>
      </c>
      <c r="C5" s="13">
        <v>2</v>
      </c>
      <c r="D5" s="14">
        <v>5</v>
      </c>
      <c r="E5" s="118"/>
      <c r="F5" s="13">
        <v>2</v>
      </c>
      <c r="G5" s="15" t="s">
        <v>15</v>
      </c>
      <c r="H5" s="16" t="str">
        <f t="shared" si="0"/>
        <v>MANIZALES HC - CALDAS</v>
      </c>
      <c r="I5" s="13"/>
      <c r="J5" s="13"/>
      <c r="K5" s="17" t="str">
        <f>B8</f>
        <v>RHINOS - BOGOTA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11">
        <v>3</v>
      </c>
      <c r="B6" s="12" t="s">
        <v>17</v>
      </c>
      <c r="C6" s="13">
        <v>3</v>
      </c>
      <c r="D6" s="14">
        <v>4</v>
      </c>
      <c r="E6" s="116"/>
      <c r="F6" s="13">
        <v>3</v>
      </c>
      <c r="G6" s="15" t="s">
        <v>15</v>
      </c>
      <c r="H6" s="16" t="str">
        <f t="shared" si="0"/>
        <v>FCM ROLLING - CALDAS</v>
      </c>
      <c r="I6" s="13"/>
      <c r="J6" s="13"/>
      <c r="K6" s="17" t="str">
        <f t="shared" ref="K6:K7" si="1">B7</f>
        <v>PUMAS - VALLE DEL CAUCA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11">
        <v>4</v>
      </c>
      <c r="B7" s="12" t="s">
        <v>18</v>
      </c>
      <c r="C7" s="18">
        <v>1</v>
      </c>
      <c r="D7" s="14">
        <v>5</v>
      </c>
      <c r="E7" s="117">
        <v>2</v>
      </c>
      <c r="F7" s="13">
        <v>4</v>
      </c>
      <c r="G7" s="15" t="s">
        <v>19</v>
      </c>
      <c r="H7" s="19" t="str">
        <f>B4</f>
        <v>REAL HC - ANTIOQUIA</v>
      </c>
      <c r="I7" s="13"/>
      <c r="J7" s="13"/>
      <c r="K7" s="17" t="str">
        <f t="shared" si="1"/>
        <v>RHINOS - BOGOTA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11">
        <v>5</v>
      </c>
      <c r="B8" s="12" t="s">
        <v>20</v>
      </c>
      <c r="C8" s="13">
        <v>6</v>
      </c>
      <c r="D8" s="14">
        <v>4</v>
      </c>
      <c r="E8" s="118"/>
      <c r="F8" s="13">
        <v>5</v>
      </c>
      <c r="G8" s="15" t="s">
        <v>19</v>
      </c>
      <c r="H8" s="16" t="str">
        <f>B9</f>
        <v>CORAZONISTA - BOGOTA</v>
      </c>
      <c r="I8" s="13"/>
      <c r="J8" s="13"/>
      <c r="K8" s="17" t="str">
        <f>B7</f>
        <v>PUMAS - VALLE DEL CAUCA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11">
        <v>6</v>
      </c>
      <c r="B9" s="12" t="s">
        <v>21</v>
      </c>
      <c r="C9" s="18">
        <v>2</v>
      </c>
      <c r="D9" s="14">
        <v>3</v>
      </c>
      <c r="E9" s="116"/>
      <c r="F9" s="13">
        <v>6</v>
      </c>
      <c r="G9" s="15" t="s">
        <v>19</v>
      </c>
      <c r="H9" s="19" t="str">
        <f>B5</f>
        <v>MANIZALES HC - CALDAS</v>
      </c>
      <c r="I9" s="13"/>
      <c r="J9" s="13"/>
      <c r="K9" s="17" t="str">
        <f t="shared" ref="K9:K10" si="2">B6</f>
        <v>FCM ROLLING - CALDAS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20"/>
      <c r="B10" s="21"/>
      <c r="C10" s="18">
        <v>1</v>
      </c>
      <c r="D10" s="14">
        <v>4</v>
      </c>
      <c r="E10" s="117">
        <v>3</v>
      </c>
      <c r="F10" s="13">
        <v>7</v>
      </c>
      <c r="G10" s="15" t="s">
        <v>22</v>
      </c>
      <c r="H10" s="19" t="str">
        <f>B4</f>
        <v>REAL HC - ANTIOQUIA</v>
      </c>
      <c r="I10" s="13"/>
      <c r="J10" s="13"/>
      <c r="K10" s="17" t="str">
        <f t="shared" si="2"/>
        <v>PUMAS - VALLE DEL CAUCA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20"/>
      <c r="B11" s="21"/>
      <c r="C11" s="18">
        <v>5</v>
      </c>
      <c r="D11" s="14">
        <v>3</v>
      </c>
      <c r="E11" s="118"/>
      <c r="F11" s="13">
        <v>8</v>
      </c>
      <c r="G11" s="15" t="s">
        <v>22</v>
      </c>
      <c r="H11" s="19" t="str">
        <f t="shared" ref="H11:H12" si="3">B8</f>
        <v>RHINOS - BOGOTA</v>
      </c>
      <c r="I11" s="13"/>
      <c r="J11" s="13"/>
      <c r="K11" s="17" t="str">
        <f>B6</f>
        <v>FCM ROLLING - CALDAS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20"/>
      <c r="B12" s="21"/>
      <c r="C12" s="13">
        <v>6</v>
      </c>
      <c r="D12" s="14">
        <v>2</v>
      </c>
      <c r="E12" s="116"/>
      <c r="F12" s="13">
        <v>9</v>
      </c>
      <c r="G12" s="15" t="s">
        <v>22</v>
      </c>
      <c r="H12" s="16" t="str">
        <f t="shared" si="3"/>
        <v>CORAZONISTA - BOGOTA</v>
      </c>
      <c r="I12" s="13"/>
      <c r="J12" s="13"/>
      <c r="K12" s="17" t="str">
        <f t="shared" ref="K12:K13" si="4">B5</f>
        <v>MANIZALES HC - CALDAS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20"/>
      <c r="B13" s="21"/>
      <c r="C13" s="13">
        <v>1</v>
      </c>
      <c r="D13" s="14">
        <v>3</v>
      </c>
      <c r="E13" s="117">
        <v>4</v>
      </c>
      <c r="F13" s="13">
        <v>10</v>
      </c>
      <c r="G13" s="15" t="s">
        <v>23</v>
      </c>
      <c r="H13" s="19" t="str">
        <f>B4</f>
        <v>REAL HC - ANTIOQUIA</v>
      </c>
      <c r="I13" s="13"/>
      <c r="J13" s="13"/>
      <c r="K13" s="17" t="str">
        <f t="shared" si="4"/>
        <v>FCM ROLLING - CALDAS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20"/>
      <c r="B14" s="21"/>
      <c r="C14" s="13">
        <v>4</v>
      </c>
      <c r="D14" s="14">
        <v>2</v>
      </c>
      <c r="E14" s="118"/>
      <c r="F14" s="13">
        <v>11</v>
      </c>
      <c r="G14" s="15" t="s">
        <v>23</v>
      </c>
      <c r="H14" s="16" t="str">
        <f t="shared" ref="H14:H15" si="5">B7</f>
        <v>PUMAS - VALLE DEL CAUCA</v>
      </c>
      <c r="I14" s="13"/>
      <c r="J14" s="13"/>
      <c r="K14" s="17" t="str">
        <f>B5</f>
        <v>MANIZALES HC - CALDAS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20"/>
      <c r="B15" s="21"/>
      <c r="C15" s="13">
        <v>5</v>
      </c>
      <c r="D15" s="14">
        <v>6</v>
      </c>
      <c r="E15" s="116"/>
      <c r="F15" s="13">
        <v>12</v>
      </c>
      <c r="G15" s="15" t="s">
        <v>23</v>
      </c>
      <c r="H15" s="16" t="str">
        <f t="shared" si="5"/>
        <v>RHINOS - BOGOTA</v>
      </c>
      <c r="I15" s="13"/>
      <c r="J15" s="13"/>
      <c r="K15" s="17" t="str">
        <f>B9</f>
        <v>CORAZONISTA - BOGOTA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20"/>
      <c r="B16" s="21"/>
      <c r="C16" s="13">
        <v>1</v>
      </c>
      <c r="D16" s="14">
        <v>2</v>
      </c>
      <c r="E16" s="117">
        <v>5</v>
      </c>
      <c r="F16" s="13">
        <v>13</v>
      </c>
      <c r="G16" s="15" t="s">
        <v>24</v>
      </c>
      <c r="H16" s="19" t="str">
        <f>B4</f>
        <v>REAL HC - ANTIOQUIA</v>
      </c>
      <c r="I16" s="13"/>
      <c r="J16" s="13"/>
      <c r="K16" s="17" t="str">
        <f>B5</f>
        <v>MANIZALES HC - CALDAS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20"/>
      <c r="B17" s="21"/>
      <c r="C17" s="13">
        <v>3</v>
      </c>
      <c r="D17" s="14">
        <v>6</v>
      </c>
      <c r="E17" s="118"/>
      <c r="F17" s="13">
        <v>14</v>
      </c>
      <c r="G17" s="15" t="s">
        <v>24</v>
      </c>
      <c r="H17" s="16" t="str">
        <f t="shared" ref="H17:H18" si="6">B6</f>
        <v>FCM ROLLING - CALDAS</v>
      </c>
      <c r="I17" s="13"/>
      <c r="J17" s="13"/>
      <c r="K17" s="17" t="str">
        <f>B9</f>
        <v>CORAZONISTA - BOGOTA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22"/>
      <c r="B18" s="23"/>
      <c r="C18" s="14">
        <v>4</v>
      </c>
      <c r="D18" s="14">
        <v>5</v>
      </c>
      <c r="E18" s="116"/>
      <c r="F18" s="13">
        <v>15</v>
      </c>
      <c r="G18" s="15" t="s">
        <v>24</v>
      </c>
      <c r="H18" s="24" t="str">
        <f t="shared" si="6"/>
        <v>PUMAS - VALLE DEL CAUCA</v>
      </c>
      <c r="I18" s="13"/>
      <c r="J18" s="13"/>
      <c r="K18" s="17" t="str">
        <f>B8</f>
        <v>RHINOS - BOGOTA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25"/>
      <c r="I19" s="4"/>
      <c r="J19" s="4"/>
      <c r="K19" s="2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120" t="s">
        <v>25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5.75" customHeight="1">
      <c r="A21" s="28" t="s">
        <v>8</v>
      </c>
      <c r="B21" s="29" t="s">
        <v>26</v>
      </c>
      <c r="C21" s="121" t="s">
        <v>10</v>
      </c>
      <c r="D21" s="115"/>
      <c r="E21" s="116"/>
      <c r="F21" s="30"/>
      <c r="G21" s="23" t="s">
        <v>11</v>
      </c>
      <c r="H21" s="31" t="s">
        <v>12</v>
      </c>
      <c r="I21" s="121" t="s">
        <v>13</v>
      </c>
      <c r="J21" s="116"/>
      <c r="K21" s="31" t="s">
        <v>12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>
      <c r="A22" s="11">
        <v>1</v>
      </c>
      <c r="B22" s="32" t="s">
        <v>27</v>
      </c>
      <c r="C22" s="33">
        <v>1</v>
      </c>
      <c r="D22" s="33">
        <v>8</v>
      </c>
      <c r="E22" s="119">
        <v>1</v>
      </c>
      <c r="F22" s="34" t="s">
        <v>28</v>
      </c>
      <c r="G22" s="34" t="s">
        <v>29</v>
      </c>
      <c r="H22" s="34" t="str">
        <f t="shared" ref="H22:H25" si="7">B22</f>
        <v>REAL HOCKEY CLUB - ANTIOQUIA</v>
      </c>
      <c r="I22" s="34"/>
      <c r="J22" s="34"/>
      <c r="K22" s="34" t="str">
        <f>B29</f>
        <v>X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5.75" customHeight="1">
      <c r="A23" s="11">
        <v>2</v>
      </c>
      <c r="B23" s="32" t="s">
        <v>30</v>
      </c>
      <c r="C23" s="33">
        <v>2</v>
      </c>
      <c r="D23" s="33">
        <v>7</v>
      </c>
      <c r="E23" s="118"/>
      <c r="F23" s="13">
        <v>16</v>
      </c>
      <c r="G23" s="35" t="s">
        <v>31</v>
      </c>
      <c r="H23" s="13" t="str">
        <f t="shared" si="7"/>
        <v>HURACANES - VALLE DEL CAUCA</v>
      </c>
      <c r="I23" s="13"/>
      <c r="J23" s="13"/>
      <c r="K23" s="13" t="str">
        <f>B28</f>
        <v>CORAZONISTA ROJO - BOGOTÁ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>
      <c r="A24" s="11">
        <v>3</v>
      </c>
      <c r="B24" s="32" t="s">
        <v>17</v>
      </c>
      <c r="C24" s="33">
        <v>3</v>
      </c>
      <c r="D24" s="33">
        <v>6</v>
      </c>
      <c r="E24" s="118"/>
      <c r="F24" s="13">
        <v>17</v>
      </c>
      <c r="G24" s="35" t="s">
        <v>31</v>
      </c>
      <c r="H24" s="13" t="str">
        <f t="shared" si="7"/>
        <v>FCM ROLLING - CALDAS</v>
      </c>
      <c r="I24" s="13"/>
      <c r="J24" s="13"/>
      <c r="K24" s="13" t="str">
        <f>B27</f>
        <v>CORAZONISTA  X - BOGOTÁ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.75" customHeight="1">
      <c r="A25" s="11">
        <v>4</v>
      </c>
      <c r="B25" s="32" t="s">
        <v>16</v>
      </c>
      <c r="C25" s="36">
        <v>4</v>
      </c>
      <c r="D25" s="33">
        <v>5</v>
      </c>
      <c r="E25" s="116"/>
      <c r="F25" s="13">
        <v>18</v>
      </c>
      <c r="G25" s="35" t="s">
        <v>31</v>
      </c>
      <c r="H25" s="13" t="str">
        <f t="shared" si="7"/>
        <v>MANIZALES HC - CALDAS</v>
      </c>
      <c r="I25" s="13"/>
      <c r="J25" s="13"/>
      <c r="K25" s="13" t="str">
        <f>B26</f>
        <v>SUPER PATIN - ANTIOQUIA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 customHeight="1">
      <c r="A26" s="11">
        <v>5</v>
      </c>
      <c r="B26" s="32" t="s">
        <v>32</v>
      </c>
      <c r="C26" s="33">
        <v>1</v>
      </c>
      <c r="D26" s="33">
        <v>7</v>
      </c>
      <c r="E26" s="119">
        <v>2</v>
      </c>
      <c r="F26" s="13">
        <v>19</v>
      </c>
      <c r="G26" s="35" t="s">
        <v>33</v>
      </c>
      <c r="H26" s="13" t="str">
        <f>B22</f>
        <v>REAL HOCKEY CLUB - ANTIOQUIA</v>
      </c>
      <c r="I26" s="13"/>
      <c r="J26" s="13"/>
      <c r="K26" s="13" t="str">
        <f>B28</f>
        <v>CORAZONISTA ROJO - BOGOTÁ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.75" customHeight="1">
      <c r="A27" s="11">
        <v>6</v>
      </c>
      <c r="B27" s="32" t="s">
        <v>34</v>
      </c>
      <c r="C27" s="36">
        <v>8</v>
      </c>
      <c r="D27" s="33">
        <v>6</v>
      </c>
      <c r="E27" s="118"/>
      <c r="F27" s="34" t="s">
        <v>28</v>
      </c>
      <c r="G27" s="34" t="s">
        <v>29</v>
      </c>
      <c r="H27" s="34" t="str">
        <f>B29</f>
        <v>X</v>
      </c>
      <c r="I27" s="34"/>
      <c r="J27" s="34"/>
      <c r="K27" s="34" t="str">
        <f>B27</f>
        <v>CORAZONISTA  X - BOGOTÁ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5.75" customHeight="1">
      <c r="A28" s="11">
        <v>7</v>
      </c>
      <c r="B28" s="32" t="s">
        <v>35</v>
      </c>
      <c r="C28" s="36">
        <v>2</v>
      </c>
      <c r="D28" s="33">
        <v>5</v>
      </c>
      <c r="E28" s="118"/>
      <c r="F28" s="13">
        <v>20</v>
      </c>
      <c r="G28" s="35" t="s">
        <v>33</v>
      </c>
      <c r="H28" s="13" t="str">
        <f t="shared" ref="H28:H29" si="8">B23</f>
        <v>HURACANES - VALLE DEL CAUCA</v>
      </c>
      <c r="I28" s="13"/>
      <c r="J28" s="13"/>
      <c r="K28" s="13" t="str">
        <f>B26</f>
        <v>SUPER PATIN - ANTIOQUIA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.75" customHeight="1">
      <c r="A29" s="11">
        <v>8</v>
      </c>
      <c r="B29" s="32" t="s">
        <v>28</v>
      </c>
      <c r="C29" s="36">
        <v>3</v>
      </c>
      <c r="D29" s="33">
        <v>4</v>
      </c>
      <c r="E29" s="116"/>
      <c r="F29" s="13">
        <v>21</v>
      </c>
      <c r="G29" s="35" t="s">
        <v>33</v>
      </c>
      <c r="H29" s="13" t="str">
        <f t="shared" si="8"/>
        <v>FCM ROLLING - CALDAS</v>
      </c>
      <c r="I29" s="13"/>
      <c r="J29" s="13"/>
      <c r="K29" s="13" t="str">
        <f>B25</f>
        <v>MANIZALES HC - CALDAS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>
      <c r="A30" s="122"/>
      <c r="B30" s="110"/>
      <c r="C30" s="33">
        <v>1</v>
      </c>
      <c r="D30" s="33">
        <v>6</v>
      </c>
      <c r="E30" s="119">
        <v>3</v>
      </c>
      <c r="F30" s="13">
        <v>22</v>
      </c>
      <c r="G30" s="35" t="s">
        <v>36</v>
      </c>
      <c r="H30" s="13" t="str">
        <f>B22</f>
        <v>REAL HOCKEY CLUB - ANTIOQUIA</v>
      </c>
      <c r="I30" s="13"/>
      <c r="J30" s="13"/>
      <c r="K30" s="13" t="str">
        <f>B27</f>
        <v>CORAZONISTA  X - BOGOTÁ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customHeight="1">
      <c r="A31" s="110"/>
      <c r="B31" s="110"/>
      <c r="C31" s="33">
        <v>7</v>
      </c>
      <c r="D31" s="33">
        <v>5</v>
      </c>
      <c r="E31" s="118"/>
      <c r="F31" s="13">
        <v>23</v>
      </c>
      <c r="G31" s="35" t="s">
        <v>36</v>
      </c>
      <c r="H31" s="13" t="str">
        <f t="shared" ref="H31:H32" si="9">B28</f>
        <v>CORAZONISTA ROJO - BOGOTÁ</v>
      </c>
      <c r="I31" s="13"/>
      <c r="J31" s="13"/>
      <c r="K31" s="13" t="str">
        <f>B26</f>
        <v>SUPER PATIN - ANTIOQUIA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customHeight="1">
      <c r="A32" s="110"/>
      <c r="B32" s="110"/>
      <c r="C32" s="33">
        <v>8</v>
      </c>
      <c r="D32" s="33">
        <v>4</v>
      </c>
      <c r="E32" s="118"/>
      <c r="F32" s="34" t="s">
        <v>28</v>
      </c>
      <c r="G32" s="34" t="s">
        <v>29</v>
      </c>
      <c r="H32" s="34" t="str">
        <f t="shared" si="9"/>
        <v>X</v>
      </c>
      <c r="I32" s="34"/>
      <c r="J32" s="34"/>
      <c r="K32" s="34" t="str">
        <f>B25</f>
        <v>MANIZALES HC - CALDAS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>
      <c r="A33" s="110"/>
      <c r="B33" s="110"/>
      <c r="C33" s="33">
        <v>2</v>
      </c>
      <c r="D33" s="33">
        <v>3</v>
      </c>
      <c r="E33" s="116"/>
      <c r="F33" s="13">
        <v>24</v>
      </c>
      <c r="G33" s="35" t="s">
        <v>36</v>
      </c>
      <c r="H33" s="13" t="str">
        <f>B23</f>
        <v>HURACANES - VALLE DEL CAUCA</v>
      </c>
      <c r="I33" s="13"/>
      <c r="J33" s="13"/>
      <c r="K33" s="13" t="str">
        <f>B24</f>
        <v>FCM ROLLING - CALDAS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 customHeight="1">
      <c r="A34" s="110"/>
      <c r="B34" s="110"/>
      <c r="C34" s="33">
        <v>1</v>
      </c>
      <c r="D34" s="33">
        <v>5</v>
      </c>
      <c r="E34" s="119">
        <v>4</v>
      </c>
      <c r="F34" s="13">
        <v>25</v>
      </c>
      <c r="G34" s="35" t="s">
        <v>37</v>
      </c>
      <c r="H34" s="13" t="str">
        <f>B22</f>
        <v>REAL HOCKEY CLUB - ANTIOQUIA</v>
      </c>
      <c r="I34" s="13"/>
      <c r="J34" s="13"/>
      <c r="K34" s="13" t="str">
        <f>B26</f>
        <v>SUPER PATIN - ANTIOQUIA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5.75" customHeight="1">
      <c r="A35" s="110"/>
      <c r="B35" s="110"/>
      <c r="C35" s="33">
        <v>6</v>
      </c>
      <c r="D35" s="33">
        <v>4</v>
      </c>
      <c r="E35" s="118"/>
      <c r="F35" s="13">
        <v>26</v>
      </c>
      <c r="G35" s="35" t="s">
        <v>37</v>
      </c>
      <c r="H35" s="13" t="str">
        <f t="shared" ref="H35:H37" si="10">B27</f>
        <v>CORAZONISTA  X - BOGOTÁ</v>
      </c>
      <c r="I35" s="13"/>
      <c r="J35" s="13"/>
      <c r="K35" s="13" t="str">
        <f>B25</f>
        <v>MANIZALES HC - CALDAS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>
      <c r="A36" s="110"/>
      <c r="B36" s="110"/>
      <c r="C36" s="33">
        <v>7</v>
      </c>
      <c r="D36" s="33">
        <v>3</v>
      </c>
      <c r="E36" s="118"/>
      <c r="F36" s="13">
        <v>27</v>
      </c>
      <c r="G36" s="35" t="s">
        <v>37</v>
      </c>
      <c r="H36" s="13" t="str">
        <f t="shared" si="10"/>
        <v>CORAZONISTA ROJO - BOGOTÁ</v>
      </c>
      <c r="I36" s="13"/>
      <c r="J36" s="13"/>
      <c r="K36" s="13" t="str">
        <f>B24</f>
        <v>FCM ROLLING - CALDAS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 customHeight="1">
      <c r="A37" s="110"/>
      <c r="B37" s="110"/>
      <c r="C37" s="33">
        <v>8</v>
      </c>
      <c r="D37" s="33">
        <v>2</v>
      </c>
      <c r="E37" s="116"/>
      <c r="F37" s="34" t="s">
        <v>28</v>
      </c>
      <c r="G37" s="34" t="s">
        <v>29</v>
      </c>
      <c r="H37" s="34" t="str">
        <f t="shared" si="10"/>
        <v>X</v>
      </c>
      <c r="I37" s="34"/>
      <c r="J37" s="34"/>
      <c r="K37" s="34" t="str">
        <f>B23</f>
        <v>HURACANES - VALLE DEL CAUCA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 customHeight="1">
      <c r="A38" s="110"/>
      <c r="B38" s="110"/>
      <c r="C38" s="33">
        <v>1</v>
      </c>
      <c r="D38" s="33">
        <v>4</v>
      </c>
      <c r="E38" s="119">
        <v>5</v>
      </c>
      <c r="F38" s="13">
        <v>28</v>
      </c>
      <c r="G38" s="35" t="s">
        <v>38</v>
      </c>
      <c r="H38" s="13" t="str">
        <f>B22</f>
        <v>REAL HOCKEY CLUB - ANTIOQUIA</v>
      </c>
      <c r="I38" s="13"/>
      <c r="J38" s="13"/>
      <c r="K38" s="13" t="str">
        <f>B25</f>
        <v>MANIZALES HC - CALDAS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.75" customHeight="1">
      <c r="A39" s="110"/>
      <c r="B39" s="110"/>
      <c r="C39" s="33">
        <v>5</v>
      </c>
      <c r="D39" s="33">
        <v>3</v>
      </c>
      <c r="E39" s="118"/>
      <c r="F39" s="13">
        <v>29</v>
      </c>
      <c r="G39" s="35" t="s">
        <v>38</v>
      </c>
      <c r="H39" s="13" t="str">
        <f t="shared" ref="H39:H41" si="11">B26</f>
        <v>SUPER PATIN - ANTIOQUIA</v>
      </c>
      <c r="I39" s="13"/>
      <c r="J39" s="13"/>
      <c r="K39" s="13" t="str">
        <f>B24</f>
        <v>FCM ROLLING - CALDAS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.75" customHeight="1">
      <c r="A40" s="110"/>
      <c r="B40" s="110"/>
      <c r="C40" s="36">
        <v>6</v>
      </c>
      <c r="D40" s="33">
        <v>2</v>
      </c>
      <c r="E40" s="118"/>
      <c r="F40" s="13">
        <v>30</v>
      </c>
      <c r="G40" s="35" t="s">
        <v>38</v>
      </c>
      <c r="H40" s="13" t="str">
        <f t="shared" si="11"/>
        <v>CORAZONISTA  X - BOGOTÁ</v>
      </c>
      <c r="I40" s="13"/>
      <c r="J40" s="13"/>
      <c r="K40" s="13" t="str">
        <f>B23</f>
        <v>HURACANES - VALLE DEL CAUCA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.75" customHeight="1">
      <c r="A41" s="110"/>
      <c r="B41" s="110"/>
      <c r="C41" s="33">
        <v>7</v>
      </c>
      <c r="D41" s="33">
        <v>8</v>
      </c>
      <c r="E41" s="116"/>
      <c r="F41" s="34" t="s">
        <v>28</v>
      </c>
      <c r="G41" s="34" t="s">
        <v>29</v>
      </c>
      <c r="H41" s="34" t="str">
        <f t="shared" si="11"/>
        <v>CORAZONISTA ROJO - BOGOTÁ</v>
      </c>
      <c r="I41" s="34"/>
      <c r="J41" s="34"/>
      <c r="K41" s="34" t="str">
        <f>B29</f>
        <v>X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5.75" customHeight="1">
      <c r="A42" s="27"/>
      <c r="B42" s="21"/>
      <c r="C42" s="36">
        <v>1</v>
      </c>
      <c r="D42" s="33">
        <v>3</v>
      </c>
      <c r="E42" s="119">
        <v>6</v>
      </c>
      <c r="F42" s="13">
        <v>31</v>
      </c>
      <c r="G42" s="35" t="s">
        <v>39</v>
      </c>
      <c r="H42" s="13" t="str">
        <f>B22</f>
        <v>REAL HOCKEY CLUB - ANTIOQUIA</v>
      </c>
      <c r="I42" s="13"/>
      <c r="J42" s="13"/>
      <c r="K42" s="13" t="str">
        <f>B24</f>
        <v>FCM ROLLING - CALDAS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.75" customHeight="1">
      <c r="A43" s="27"/>
      <c r="B43" s="21"/>
      <c r="C43" s="36">
        <v>4</v>
      </c>
      <c r="D43" s="33">
        <v>2</v>
      </c>
      <c r="E43" s="118"/>
      <c r="F43" s="13">
        <v>32</v>
      </c>
      <c r="G43" s="35" t="s">
        <v>39</v>
      </c>
      <c r="H43" s="13" t="str">
        <f t="shared" ref="H43:H45" si="12">B25</f>
        <v>MANIZALES HC - CALDAS</v>
      </c>
      <c r="I43" s="13"/>
      <c r="J43" s="13"/>
      <c r="K43" s="13" t="str">
        <f>B23</f>
        <v>HURACANES - VALLE DEL CAUCA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.75" customHeight="1">
      <c r="A44" s="27"/>
      <c r="B44" s="21"/>
      <c r="C44" s="36">
        <v>5</v>
      </c>
      <c r="D44" s="33">
        <v>8</v>
      </c>
      <c r="E44" s="118"/>
      <c r="F44" s="34" t="s">
        <v>28</v>
      </c>
      <c r="G44" s="34" t="s">
        <v>29</v>
      </c>
      <c r="H44" s="34" t="str">
        <f t="shared" si="12"/>
        <v>SUPER PATIN - ANTIOQUIA</v>
      </c>
      <c r="I44" s="34"/>
      <c r="J44" s="34"/>
      <c r="K44" s="34" t="str">
        <f>B29</f>
        <v>X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.75" customHeight="1">
      <c r="A45" s="27"/>
      <c r="B45" s="21"/>
      <c r="C45" s="33">
        <v>6</v>
      </c>
      <c r="D45" s="33">
        <v>7</v>
      </c>
      <c r="E45" s="116"/>
      <c r="F45" s="13">
        <v>33</v>
      </c>
      <c r="G45" s="35" t="s">
        <v>39</v>
      </c>
      <c r="H45" s="13" t="str">
        <f t="shared" si="12"/>
        <v>CORAZONISTA  X - BOGOTÁ</v>
      </c>
      <c r="I45" s="13"/>
      <c r="J45" s="13"/>
      <c r="K45" s="13" t="str">
        <f>B28</f>
        <v>CORAZONISTA ROJO - BOGOTÁ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5.75" customHeight="1">
      <c r="A46" s="27"/>
      <c r="B46" s="21"/>
      <c r="C46" s="33">
        <v>1</v>
      </c>
      <c r="D46" s="33">
        <v>2</v>
      </c>
      <c r="E46" s="119">
        <v>7</v>
      </c>
      <c r="F46" s="13">
        <v>34</v>
      </c>
      <c r="G46" s="35" t="s">
        <v>40</v>
      </c>
      <c r="H46" s="13" t="str">
        <f>B22</f>
        <v>REAL HOCKEY CLUB - ANTIOQUIA</v>
      </c>
      <c r="I46" s="13"/>
      <c r="J46" s="13"/>
      <c r="K46" s="13" t="str">
        <f>B23</f>
        <v>HURACANES - VALLE DEL CAUCA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.75" customHeight="1">
      <c r="A47" s="27"/>
      <c r="B47" s="21"/>
      <c r="C47" s="33">
        <v>3</v>
      </c>
      <c r="D47" s="33">
        <v>8</v>
      </c>
      <c r="E47" s="118"/>
      <c r="F47" s="34" t="s">
        <v>28</v>
      </c>
      <c r="G47" s="34" t="s">
        <v>29</v>
      </c>
      <c r="H47" s="34" t="str">
        <f t="shared" ref="H47:H49" si="13">B24</f>
        <v>FCM ROLLING - CALDAS</v>
      </c>
      <c r="I47" s="34"/>
      <c r="J47" s="34"/>
      <c r="K47" s="34" t="str">
        <f>B29</f>
        <v>X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.75" customHeight="1">
      <c r="A48" s="27"/>
      <c r="B48" s="21"/>
      <c r="C48" s="33">
        <v>4</v>
      </c>
      <c r="D48" s="33">
        <v>7</v>
      </c>
      <c r="E48" s="118"/>
      <c r="F48" s="13">
        <v>35</v>
      </c>
      <c r="G48" s="35" t="s">
        <v>40</v>
      </c>
      <c r="H48" s="13" t="str">
        <f t="shared" si="13"/>
        <v>MANIZALES HC - CALDAS</v>
      </c>
      <c r="I48" s="13"/>
      <c r="J48" s="13"/>
      <c r="K48" s="13" t="str">
        <f>B28</f>
        <v>CORAZONISTA ROJO - BOGOTÁ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5.75" customHeight="1">
      <c r="A49" s="27"/>
      <c r="B49" s="21"/>
      <c r="C49" s="33">
        <v>5</v>
      </c>
      <c r="D49" s="33">
        <v>6</v>
      </c>
      <c r="E49" s="116"/>
      <c r="F49" s="13">
        <v>36</v>
      </c>
      <c r="G49" s="35" t="s">
        <v>40</v>
      </c>
      <c r="H49" s="13" t="str">
        <f t="shared" si="13"/>
        <v>SUPER PATIN - ANTIOQUIA</v>
      </c>
      <c r="I49" s="13"/>
      <c r="J49" s="13"/>
      <c r="K49" s="13" t="str">
        <f>B27</f>
        <v>CORAZONISTA  X - BOGOTÁ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5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5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5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5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5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5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5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5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5.75" customHeight="1"/>
    <row r="100" spans="1:26" ht="15.75" customHeight="1"/>
    <row r="101" spans="1:26" ht="15.75" customHeight="1"/>
    <row r="102" spans="1:26" ht="15.75" customHeight="1"/>
    <row r="103" spans="1:26" ht="15.75" customHeight="1"/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customFormat="1" ht="15.75" customHeight="1"/>
    <row r="114" customFormat="1" ht="15.75" customHeight="1"/>
    <row r="115" customFormat="1" ht="15.75" customHeight="1"/>
    <row r="116" customFormat="1" ht="15.75" customHeight="1"/>
    <row r="117" customFormat="1" ht="15.75" customHeight="1"/>
    <row r="118" customFormat="1" ht="15.75" customHeight="1"/>
    <row r="119" customFormat="1" ht="15.75" customHeight="1"/>
    <row r="120" customFormat="1" ht="15.75" customHeight="1"/>
    <row r="121" customFormat="1" ht="15.75" customHeight="1"/>
    <row r="122" customFormat="1" ht="15.75" customHeight="1"/>
    <row r="123" customFormat="1" ht="15.75" customHeight="1"/>
    <row r="124" customFormat="1" ht="15.75" customHeight="1"/>
    <row r="125" customFormat="1" ht="15.75" customHeight="1"/>
    <row r="126" customFormat="1" ht="15.75" customHeight="1"/>
    <row r="127" customFormat="1" ht="15.75" customHeight="1"/>
    <row r="128" customFormat="1" ht="15.75" customHeight="1"/>
    <row r="129" customFormat="1" ht="15.75" customHeight="1"/>
    <row r="130" customFormat="1" ht="15.75" customHeight="1"/>
    <row r="131" customFormat="1" ht="15.75" customHeight="1"/>
    <row r="132" customFormat="1" ht="15.75" customHeight="1"/>
    <row r="133" customFormat="1" ht="15.75" customHeight="1"/>
    <row r="134" customFormat="1" ht="15.75" customHeight="1"/>
    <row r="135" customFormat="1" ht="15.75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customFormat="1" ht="15.75" customHeight="1"/>
    <row r="141" customFormat="1" ht="15.75" customHeight="1"/>
    <row r="142" customFormat="1" ht="15.75" customHeight="1"/>
    <row r="143" customFormat="1" ht="15.75" customHeight="1"/>
    <row r="144" customFormat="1" ht="15.75" customHeight="1"/>
    <row r="145" customFormat="1" ht="15.75" customHeight="1"/>
    <row r="146" customFormat="1" ht="15.75" customHeight="1"/>
    <row r="147" customFormat="1" ht="15.75" customHeight="1"/>
    <row r="148" customFormat="1" ht="15.75" customHeight="1"/>
    <row r="149" customFormat="1" ht="15.75" customHeight="1"/>
    <row r="150" customFormat="1" ht="15.75" customHeight="1"/>
    <row r="151" customFormat="1" ht="15.75" customHeight="1"/>
    <row r="152" customFormat="1" ht="15.75" customHeight="1"/>
    <row r="153" customFormat="1" ht="15.75" customHeight="1"/>
    <row r="154" customFormat="1" ht="15.75" customHeight="1"/>
    <row r="155" customFormat="1" ht="15.75" customHeight="1"/>
    <row r="156" customFormat="1" ht="15.75" customHeight="1"/>
    <row r="157" customFormat="1" ht="15.75" customHeight="1"/>
    <row r="158" customFormat="1" ht="15.75" customHeight="1"/>
    <row r="159" customFormat="1" ht="15.75" customHeight="1"/>
    <row r="160" customFormat="1" ht="15.75" customHeight="1"/>
    <row r="161" customFormat="1" ht="15.75" customHeight="1"/>
    <row r="162" customFormat="1" ht="15.75" customHeight="1"/>
    <row r="163" customFormat="1" ht="15.75" customHeight="1"/>
    <row r="164" customFormat="1" ht="15.75" customHeight="1"/>
    <row r="165" customFormat="1" ht="15.75" customHeight="1"/>
    <row r="166" customFormat="1" ht="15.75" customHeight="1"/>
    <row r="167" customFormat="1" ht="15.75" customHeight="1"/>
    <row r="168" customFormat="1" ht="15.75" customHeight="1"/>
    <row r="169" customFormat="1" ht="15.75" customHeight="1"/>
    <row r="170" customFormat="1" ht="15.75" customHeight="1"/>
    <row r="171" customFormat="1" ht="15.75" customHeight="1"/>
    <row r="172" customFormat="1" ht="15.75" customHeight="1"/>
    <row r="173" customFormat="1" ht="15.75" customHeight="1"/>
    <row r="174" customFormat="1" ht="15.75" customHeight="1"/>
    <row r="175" customFormat="1" ht="15.75" customHeight="1"/>
    <row r="176" customFormat="1" ht="15.75" customHeight="1"/>
    <row r="177" customFormat="1" ht="15.75" customHeight="1"/>
    <row r="178" customFormat="1" ht="15.75" customHeight="1"/>
    <row r="179" customFormat="1" ht="15.75" customHeight="1"/>
    <row r="180" customFormat="1" ht="15.75" customHeight="1"/>
    <row r="181" customFormat="1" ht="15.75" customHeight="1"/>
    <row r="182" customFormat="1" ht="15.75" customHeight="1"/>
    <row r="183" customFormat="1" ht="15.75" customHeight="1"/>
    <row r="184" customFormat="1" ht="15.75" customHeight="1"/>
    <row r="185" customFormat="1" ht="15.75" customHeight="1"/>
    <row r="186" customFormat="1" ht="15.75" customHeight="1"/>
    <row r="187" customFormat="1" ht="15.75" customHeight="1"/>
    <row r="188" customFormat="1" ht="15.75" customHeight="1"/>
    <row r="189" customFormat="1" ht="15.75" customHeight="1"/>
    <row r="190" customFormat="1" ht="15.75" customHeight="1"/>
    <row r="191" customFormat="1" ht="15.75" customHeight="1"/>
    <row r="192" customFormat="1" ht="15.75" customHeight="1"/>
    <row r="193" customFormat="1" ht="15.75" customHeight="1"/>
    <row r="194" customFormat="1" ht="15.75" customHeight="1"/>
    <row r="195" customFormat="1" ht="15.75" customHeight="1"/>
    <row r="196" customFormat="1" ht="15.75" customHeight="1"/>
    <row r="197" customFormat="1" ht="15.75" customHeight="1"/>
    <row r="198" customFormat="1" ht="15.75" customHeight="1"/>
    <row r="199" customFormat="1" ht="15.75" customHeight="1"/>
    <row r="200" customFormat="1" ht="15.75" customHeight="1"/>
    <row r="201" customFormat="1" ht="15.75" customHeight="1"/>
    <row r="202" customFormat="1" ht="15.75" customHeight="1"/>
    <row r="203" customFormat="1" ht="15.75" customHeight="1"/>
    <row r="204" customFormat="1" ht="15.75" customHeight="1"/>
    <row r="205" customFormat="1" ht="15.75" customHeight="1"/>
    <row r="206" customFormat="1" ht="15.75" customHeight="1"/>
    <row r="207" customFormat="1" ht="15.75" customHeight="1"/>
    <row r="208" customFormat="1" ht="15.75" customHeight="1"/>
    <row r="209" customFormat="1" ht="15.75" customHeight="1"/>
    <row r="210" customFormat="1" ht="15.75" customHeight="1"/>
    <row r="211" customFormat="1" ht="15.75" customHeight="1"/>
    <row r="212" customFormat="1" ht="15.75" customHeight="1"/>
    <row r="213" customFormat="1" ht="15.75" customHeight="1"/>
    <row r="214" customFormat="1" ht="15.75" customHeight="1"/>
    <row r="215" customFormat="1" ht="15.75" customHeight="1"/>
    <row r="216" customFormat="1" ht="15.75" customHeight="1"/>
    <row r="217" customFormat="1" ht="15.75" customHeight="1"/>
    <row r="218" customFormat="1" ht="15.75" customHeight="1"/>
    <row r="219" customFormat="1" ht="15.75" customHeight="1"/>
    <row r="220" customFormat="1" ht="15.75" customHeight="1"/>
    <row r="221" customFormat="1" ht="15.75" customHeight="1"/>
    <row r="222" customFormat="1" ht="15.75" customHeight="1"/>
    <row r="223" customFormat="1" ht="15.75" customHeight="1"/>
    <row r="224" customFormat="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</sheetData>
  <sheetProtection algorithmName="SHA-512" hashValue="YSm5OvqlmfcK6M6P8iDIsnlvKXjgll4ad7cvQY3Csk3DO5IHNcYEwpY49P/Ygd0DENJCV1qGVUX47/q4vvm6rA==" saltValue="YJEFQSn17tXw0a86W6f5bQ==" spinCount="100000" sheet="1" objects="1" scenarios="1"/>
  <mergeCells count="20">
    <mergeCell ref="E38:E41"/>
    <mergeCell ref="E42:E45"/>
    <mergeCell ref="E46:E49"/>
    <mergeCell ref="E13:E15"/>
    <mergeCell ref="E16:E18"/>
    <mergeCell ref="A20:K20"/>
    <mergeCell ref="C21:E21"/>
    <mergeCell ref="I21:J21"/>
    <mergeCell ref="E22:E25"/>
    <mergeCell ref="A30:B41"/>
    <mergeCell ref="E7:E9"/>
    <mergeCell ref="E10:E12"/>
    <mergeCell ref="E26:E29"/>
    <mergeCell ref="E30:E33"/>
    <mergeCell ref="E34:E37"/>
    <mergeCell ref="A1:K1"/>
    <mergeCell ref="A2:K2"/>
    <mergeCell ref="C3:E3"/>
    <mergeCell ref="I3:J3"/>
    <mergeCell ref="E4:E6"/>
  </mergeCells>
  <pageMargins left="0.70866141732283472" right="0.70866141732283472" top="0.74803149606299213" bottom="0.74803149606299213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workbookViewId="0">
      <selection activeCell="C7" sqref="C7:H7"/>
    </sheetView>
  </sheetViews>
  <sheetFormatPr baseColWidth="10" defaultColWidth="14.453125" defaultRowHeight="15" customHeight="1"/>
  <cols>
    <col min="1" max="2" width="11.26953125" customWidth="1"/>
    <col min="3" max="3" width="3.26953125" customWidth="1"/>
    <col min="4" max="4" width="20.26953125" customWidth="1"/>
    <col min="5" max="5" width="31.7265625" customWidth="1"/>
    <col min="6" max="7" width="7.7265625" customWidth="1"/>
    <col min="8" max="8" width="31" customWidth="1"/>
  </cols>
  <sheetData>
    <row r="1" spans="1:8" ht="93.75" customHeight="1">
      <c r="A1" s="124"/>
      <c r="B1" s="110"/>
      <c r="C1" s="110"/>
      <c r="D1" s="110"/>
      <c r="E1" s="110"/>
      <c r="F1" s="110"/>
      <c r="G1" s="110"/>
      <c r="H1" s="110"/>
    </row>
    <row r="2" spans="1:8" ht="22.5" customHeight="1">
      <c r="A2" s="125">
        <v>45014</v>
      </c>
      <c r="B2" s="113"/>
      <c r="C2" s="126" t="s">
        <v>41</v>
      </c>
      <c r="D2" s="112"/>
      <c r="E2" s="112"/>
      <c r="F2" s="112"/>
      <c r="G2" s="112"/>
      <c r="H2" s="113"/>
    </row>
    <row r="3" spans="1:8" ht="22.5" customHeight="1">
      <c r="A3" s="127" t="s">
        <v>42</v>
      </c>
      <c r="B3" s="112"/>
      <c r="C3" s="112"/>
      <c r="D3" s="112"/>
      <c r="E3" s="112"/>
      <c r="F3" s="112"/>
      <c r="G3" s="112"/>
      <c r="H3" s="113"/>
    </row>
    <row r="4" spans="1:8" ht="22.5" customHeight="1">
      <c r="A4" s="125">
        <v>45016</v>
      </c>
      <c r="B4" s="113"/>
      <c r="C4" s="126" t="s">
        <v>43</v>
      </c>
      <c r="D4" s="112"/>
      <c r="E4" s="112"/>
      <c r="F4" s="112"/>
      <c r="G4" s="112"/>
      <c r="H4" s="113"/>
    </row>
    <row r="5" spans="1:8" ht="22.5" customHeight="1">
      <c r="A5" s="123">
        <v>0.33333333333333331</v>
      </c>
      <c r="B5" s="113"/>
      <c r="C5" s="126" t="s">
        <v>44</v>
      </c>
      <c r="D5" s="112"/>
      <c r="E5" s="112"/>
      <c r="F5" s="112"/>
      <c r="G5" s="112"/>
      <c r="H5" s="113"/>
    </row>
    <row r="6" spans="1:8" ht="22.5" customHeight="1">
      <c r="A6" s="123">
        <v>0.34375</v>
      </c>
      <c r="B6" s="113"/>
      <c r="C6" s="128" t="s">
        <v>45</v>
      </c>
      <c r="D6" s="112"/>
      <c r="E6" s="112"/>
      <c r="F6" s="112"/>
      <c r="G6" s="112"/>
      <c r="H6" s="113"/>
    </row>
    <row r="7" spans="1:8" ht="22.5" customHeight="1">
      <c r="A7" s="123">
        <v>0.35416666666666669</v>
      </c>
      <c r="B7" s="113"/>
      <c r="C7" s="128" t="s">
        <v>17</v>
      </c>
      <c r="D7" s="112"/>
      <c r="E7" s="112"/>
      <c r="F7" s="112"/>
      <c r="G7" s="112"/>
      <c r="H7" s="113"/>
    </row>
    <row r="8" spans="1:8" ht="22.5" customHeight="1">
      <c r="A8" s="123">
        <v>0.36458333333333331</v>
      </c>
      <c r="B8" s="113"/>
      <c r="C8" s="128" t="s">
        <v>16</v>
      </c>
      <c r="D8" s="112"/>
      <c r="E8" s="112"/>
      <c r="F8" s="112"/>
      <c r="G8" s="112"/>
      <c r="H8" s="113"/>
    </row>
    <row r="9" spans="1:8" ht="22.5" customHeight="1">
      <c r="A9" s="123">
        <v>0.375</v>
      </c>
      <c r="B9" s="113"/>
      <c r="C9" s="128" t="s">
        <v>32</v>
      </c>
      <c r="D9" s="112"/>
      <c r="E9" s="112"/>
      <c r="F9" s="112"/>
      <c r="G9" s="112"/>
      <c r="H9" s="113"/>
    </row>
    <row r="10" spans="1:8" ht="22.5" customHeight="1">
      <c r="A10" s="123">
        <v>0.38541666666666669</v>
      </c>
      <c r="B10" s="113"/>
      <c r="C10" s="128" t="s">
        <v>27</v>
      </c>
      <c r="D10" s="112"/>
      <c r="E10" s="112"/>
      <c r="F10" s="112"/>
      <c r="G10" s="112"/>
      <c r="H10" s="113"/>
    </row>
    <row r="11" spans="1:8" ht="22.5" customHeight="1">
      <c r="A11" s="123">
        <v>0.39583333333333331</v>
      </c>
      <c r="B11" s="113"/>
      <c r="C11" s="128" t="s">
        <v>18</v>
      </c>
      <c r="D11" s="112"/>
      <c r="E11" s="112"/>
      <c r="F11" s="112"/>
      <c r="G11" s="112"/>
      <c r="H11" s="113"/>
    </row>
    <row r="12" spans="1:8" ht="22.5" customHeight="1">
      <c r="A12" s="123">
        <v>0.40625</v>
      </c>
      <c r="B12" s="113"/>
      <c r="C12" s="128" t="s">
        <v>30</v>
      </c>
      <c r="D12" s="112"/>
      <c r="E12" s="112"/>
      <c r="F12" s="112"/>
      <c r="G12" s="112"/>
      <c r="H12" s="113"/>
    </row>
    <row r="13" spans="1:8" ht="22.5" customHeight="1">
      <c r="A13" s="127" t="s">
        <v>42</v>
      </c>
      <c r="B13" s="112"/>
      <c r="C13" s="112"/>
      <c r="D13" s="112"/>
      <c r="E13" s="112"/>
      <c r="F13" s="112"/>
      <c r="G13" s="112"/>
      <c r="H13" s="113"/>
    </row>
    <row r="14" spans="1:8" ht="22.5" customHeight="1">
      <c r="A14" s="37">
        <v>0.33333333333333331</v>
      </c>
      <c r="B14" s="37">
        <v>0.375</v>
      </c>
      <c r="C14" s="38">
        <v>7</v>
      </c>
      <c r="D14" s="39" t="s">
        <v>22</v>
      </c>
      <c r="E14" s="40" t="s">
        <v>14</v>
      </c>
      <c r="F14" s="39">
        <v>10</v>
      </c>
      <c r="G14" s="39">
        <v>1</v>
      </c>
      <c r="H14" s="41" t="s">
        <v>18</v>
      </c>
    </row>
    <row r="15" spans="1:8" ht="21.75" customHeight="1">
      <c r="A15" s="37">
        <v>0.375</v>
      </c>
      <c r="B15" s="37">
        <v>0.41666666666666669</v>
      </c>
      <c r="C15" s="38">
        <v>8</v>
      </c>
      <c r="D15" s="39" t="s">
        <v>22</v>
      </c>
      <c r="E15" s="40" t="s">
        <v>20</v>
      </c>
      <c r="F15" s="39">
        <v>5</v>
      </c>
      <c r="G15" s="39">
        <v>0</v>
      </c>
      <c r="H15" s="41" t="s">
        <v>17</v>
      </c>
    </row>
    <row r="16" spans="1:8" ht="21.75" customHeight="1">
      <c r="A16" s="37">
        <v>0.41666666666666669</v>
      </c>
      <c r="B16" s="37">
        <v>0.45833333333333331</v>
      </c>
      <c r="C16" s="129" t="s">
        <v>46</v>
      </c>
      <c r="D16" s="112"/>
      <c r="E16" s="112"/>
      <c r="F16" s="112"/>
      <c r="G16" s="112"/>
      <c r="H16" s="113"/>
    </row>
    <row r="17" spans="1:8" ht="21.75" customHeight="1">
      <c r="A17" s="37">
        <v>0.45833333333333331</v>
      </c>
      <c r="B17" s="37">
        <v>0.5</v>
      </c>
      <c r="C17" s="38">
        <v>1</v>
      </c>
      <c r="D17" s="39" t="s">
        <v>15</v>
      </c>
      <c r="E17" s="42" t="s">
        <v>14</v>
      </c>
      <c r="F17" s="39">
        <v>5</v>
      </c>
      <c r="G17" s="39">
        <v>0</v>
      </c>
      <c r="H17" s="41" t="s">
        <v>21</v>
      </c>
    </row>
    <row r="18" spans="1:8" ht="22.5" customHeight="1">
      <c r="A18" s="37">
        <v>0.5</v>
      </c>
      <c r="B18" s="37">
        <v>0.54166666666666663</v>
      </c>
      <c r="C18" s="38">
        <v>3</v>
      </c>
      <c r="D18" s="39" t="s">
        <v>15</v>
      </c>
      <c r="E18" s="42" t="s">
        <v>17</v>
      </c>
      <c r="F18" s="39">
        <v>0</v>
      </c>
      <c r="G18" s="39">
        <v>6</v>
      </c>
      <c r="H18" s="41" t="s">
        <v>18</v>
      </c>
    </row>
    <row r="19" spans="1:8" ht="22.5" customHeight="1">
      <c r="A19" s="37">
        <v>0.54166666666666663</v>
      </c>
      <c r="B19" s="37">
        <v>0.58333333333333337</v>
      </c>
      <c r="C19" s="38">
        <v>2</v>
      </c>
      <c r="D19" s="39" t="s">
        <v>15</v>
      </c>
      <c r="E19" s="42" t="s">
        <v>16</v>
      </c>
      <c r="F19" s="39">
        <v>3</v>
      </c>
      <c r="G19" s="39">
        <v>1</v>
      </c>
      <c r="H19" s="41" t="s">
        <v>20</v>
      </c>
    </row>
    <row r="20" spans="1:8" ht="22.5" customHeight="1">
      <c r="A20" s="37">
        <v>0.58333333333333337</v>
      </c>
      <c r="B20" s="37">
        <v>0.625</v>
      </c>
      <c r="C20" s="129" t="s">
        <v>46</v>
      </c>
      <c r="D20" s="112"/>
      <c r="E20" s="112"/>
      <c r="F20" s="112"/>
      <c r="G20" s="112"/>
      <c r="H20" s="113"/>
    </row>
    <row r="21" spans="1:8" ht="22.5" customHeight="1">
      <c r="A21" s="37">
        <v>0.625</v>
      </c>
      <c r="B21" s="37">
        <v>0.66666666666666663</v>
      </c>
      <c r="C21" s="38">
        <v>5</v>
      </c>
      <c r="D21" s="39" t="s">
        <v>19</v>
      </c>
      <c r="E21" s="42" t="s">
        <v>21</v>
      </c>
      <c r="F21" s="39">
        <v>3</v>
      </c>
      <c r="G21" s="39">
        <v>9</v>
      </c>
      <c r="H21" s="41" t="s">
        <v>18</v>
      </c>
    </row>
    <row r="22" spans="1:8" ht="22.5" customHeight="1">
      <c r="A22" s="37">
        <v>0.66666666666666663</v>
      </c>
      <c r="B22" s="37">
        <v>0.70833333333333337</v>
      </c>
      <c r="C22" s="38">
        <v>4</v>
      </c>
      <c r="D22" s="39" t="s">
        <v>19</v>
      </c>
      <c r="E22" s="40" t="s">
        <v>14</v>
      </c>
      <c r="F22" s="39">
        <v>3</v>
      </c>
      <c r="G22" s="39">
        <v>1</v>
      </c>
      <c r="H22" s="41" t="s">
        <v>20</v>
      </c>
    </row>
    <row r="23" spans="1:8" ht="22.5" customHeight="1">
      <c r="A23" s="37">
        <v>0.70833333333333337</v>
      </c>
      <c r="B23" s="37">
        <v>0.75</v>
      </c>
      <c r="C23" s="38">
        <v>6</v>
      </c>
      <c r="D23" s="39" t="s">
        <v>19</v>
      </c>
      <c r="E23" s="40" t="s">
        <v>16</v>
      </c>
      <c r="F23" s="39">
        <v>8</v>
      </c>
      <c r="G23" s="39">
        <v>7</v>
      </c>
      <c r="H23" s="41" t="s">
        <v>17</v>
      </c>
    </row>
    <row r="24" spans="1:8" ht="22.5" customHeight="1">
      <c r="A24" s="127" t="s">
        <v>47</v>
      </c>
      <c r="B24" s="112"/>
      <c r="C24" s="112"/>
      <c r="D24" s="112"/>
      <c r="E24" s="112"/>
      <c r="F24" s="112"/>
      <c r="G24" s="112"/>
      <c r="H24" s="113"/>
    </row>
    <row r="25" spans="1:8" ht="22.5" customHeight="1">
      <c r="A25" s="37">
        <v>0.35416666666666669</v>
      </c>
      <c r="B25" s="37">
        <v>0.40277777777777779</v>
      </c>
      <c r="C25" s="38">
        <v>16</v>
      </c>
      <c r="D25" s="43" t="s">
        <v>31</v>
      </c>
      <c r="E25" s="44" t="s">
        <v>30</v>
      </c>
      <c r="F25" s="43">
        <v>4</v>
      </c>
      <c r="G25" s="43">
        <v>1</v>
      </c>
      <c r="H25" s="45" t="s">
        <v>35</v>
      </c>
    </row>
    <row r="26" spans="1:8" ht="22.5" customHeight="1">
      <c r="A26" s="37">
        <v>0.40277777777777779</v>
      </c>
      <c r="B26" s="37">
        <v>0.4513888888888889</v>
      </c>
      <c r="C26" s="38">
        <v>17</v>
      </c>
      <c r="D26" s="43" t="s">
        <v>31</v>
      </c>
      <c r="E26" s="44" t="s">
        <v>17</v>
      </c>
      <c r="F26" s="43">
        <v>3</v>
      </c>
      <c r="G26" s="43">
        <v>1</v>
      </c>
      <c r="H26" s="45" t="s">
        <v>34</v>
      </c>
    </row>
    <row r="27" spans="1:8" ht="22.5" customHeight="1">
      <c r="A27" s="37">
        <v>0.4513888888888889</v>
      </c>
      <c r="B27" s="37">
        <v>0.5</v>
      </c>
      <c r="C27" s="38">
        <v>18</v>
      </c>
      <c r="D27" s="43" t="s">
        <v>31</v>
      </c>
      <c r="E27" s="44" t="s">
        <v>16</v>
      </c>
      <c r="F27" s="43">
        <v>5</v>
      </c>
      <c r="G27" s="43">
        <v>1</v>
      </c>
      <c r="H27" s="45" t="s">
        <v>32</v>
      </c>
    </row>
    <row r="28" spans="1:8" ht="22.5" customHeight="1">
      <c r="A28" s="37">
        <v>0.5</v>
      </c>
      <c r="B28" s="37">
        <v>0.54861111111111116</v>
      </c>
      <c r="C28" s="38">
        <v>19</v>
      </c>
      <c r="D28" s="43" t="s">
        <v>33</v>
      </c>
      <c r="E28" s="44" t="s">
        <v>27</v>
      </c>
      <c r="F28" s="43">
        <v>2</v>
      </c>
      <c r="G28" s="43">
        <v>3</v>
      </c>
      <c r="H28" s="45" t="s">
        <v>35</v>
      </c>
    </row>
    <row r="29" spans="1:8" ht="22.5" customHeight="1">
      <c r="A29" s="37">
        <v>0.54861111111111116</v>
      </c>
      <c r="B29" s="37">
        <v>0.58333333333333337</v>
      </c>
      <c r="C29" s="129" t="s">
        <v>46</v>
      </c>
      <c r="D29" s="112"/>
      <c r="E29" s="112"/>
      <c r="F29" s="112"/>
      <c r="G29" s="112"/>
      <c r="H29" s="113"/>
    </row>
    <row r="30" spans="1:8" ht="22.5" customHeight="1">
      <c r="A30" s="37">
        <v>0.58333333333333337</v>
      </c>
      <c r="B30" s="37">
        <v>0.63194444444444442</v>
      </c>
      <c r="C30" s="38">
        <v>20</v>
      </c>
      <c r="D30" s="43" t="s">
        <v>33</v>
      </c>
      <c r="E30" s="44" t="s">
        <v>30</v>
      </c>
      <c r="F30" s="43">
        <v>4</v>
      </c>
      <c r="G30" s="43">
        <v>1</v>
      </c>
      <c r="H30" s="45" t="s">
        <v>32</v>
      </c>
    </row>
    <row r="31" spans="1:8" ht="22.5" customHeight="1">
      <c r="A31" s="37">
        <v>0.63194444444444442</v>
      </c>
      <c r="B31" s="37">
        <v>0.68055555555555558</v>
      </c>
      <c r="C31" s="38">
        <v>21</v>
      </c>
      <c r="D31" s="43" t="s">
        <v>33</v>
      </c>
      <c r="E31" s="44" t="s">
        <v>17</v>
      </c>
      <c r="F31" s="43">
        <v>0</v>
      </c>
      <c r="G31" s="43">
        <v>1</v>
      </c>
      <c r="H31" s="45" t="s">
        <v>16</v>
      </c>
    </row>
    <row r="32" spans="1:8" ht="22.5" customHeight="1">
      <c r="A32" s="37">
        <v>0.68055555555555558</v>
      </c>
      <c r="B32" s="37">
        <v>0.72916666666666663</v>
      </c>
      <c r="C32" s="38">
        <v>22</v>
      </c>
      <c r="D32" s="43" t="s">
        <v>36</v>
      </c>
      <c r="E32" s="44" t="s">
        <v>27</v>
      </c>
      <c r="F32" s="43">
        <v>9</v>
      </c>
      <c r="G32" s="43">
        <v>2</v>
      </c>
      <c r="H32" s="45" t="s">
        <v>34</v>
      </c>
    </row>
    <row r="33" spans="1:8" ht="22.5" customHeight="1">
      <c r="A33" s="37">
        <v>0.72916666666666663</v>
      </c>
      <c r="B33" s="37">
        <v>0.77777777777777779</v>
      </c>
      <c r="C33" s="38">
        <v>23</v>
      </c>
      <c r="D33" s="43" t="s">
        <v>36</v>
      </c>
      <c r="E33" s="44" t="s">
        <v>35</v>
      </c>
      <c r="F33" s="43">
        <v>2</v>
      </c>
      <c r="G33" s="43">
        <v>3</v>
      </c>
      <c r="H33" s="45" t="s">
        <v>32</v>
      </c>
    </row>
    <row r="34" spans="1:8" ht="22.5" customHeight="1">
      <c r="A34" s="37">
        <v>0.77777777777777779</v>
      </c>
      <c r="B34" s="37">
        <v>0.82638888888888884</v>
      </c>
      <c r="C34" s="38">
        <v>24</v>
      </c>
      <c r="D34" s="43" t="s">
        <v>36</v>
      </c>
      <c r="E34" s="44" t="s">
        <v>30</v>
      </c>
      <c r="F34" s="43">
        <v>1</v>
      </c>
      <c r="G34" s="43">
        <v>0</v>
      </c>
      <c r="H34" s="45" t="s">
        <v>17</v>
      </c>
    </row>
    <row r="35" spans="1:8" ht="22.5" customHeight="1">
      <c r="A35" s="37">
        <v>0.82638888888888884</v>
      </c>
      <c r="B35" s="37">
        <v>0.875</v>
      </c>
      <c r="C35" s="38">
        <v>26</v>
      </c>
      <c r="D35" s="43" t="s">
        <v>37</v>
      </c>
      <c r="E35" s="44" t="s">
        <v>34</v>
      </c>
      <c r="F35" s="43">
        <v>2</v>
      </c>
      <c r="G35" s="43">
        <v>7</v>
      </c>
      <c r="H35" s="45" t="s">
        <v>16</v>
      </c>
    </row>
    <row r="36" spans="1:8" ht="22.5" customHeight="1">
      <c r="A36" s="127" t="s">
        <v>48</v>
      </c>
      <c r="B36" s="112"/>
      <c r="C36" s="112"/>
      <c r="D36" s="112"/>
      <c r="E36" s="112"/>
      <c r="F36" s="112"/>
      <c r="G36" s="112"/>
      <c r="H36" s="113"/>
    </row>
    <row r="37" spans="1:8" ht="22.5" customHeight="1">
      <c r="A37" s="37">
        <v>0.33333333333333331</v>
      </c>
      <c r="B37" s="37">
        <v>0.38194444444444442</v>
      </c>
      <c r="C37" s="38">
        <v>25</v>
      </c>
      <c r="D37" s="43" t="s">
        <v>37</v>
      </c>
      <c r="E37" s="44" t="s">
        <v>27</v>
      </c>
      <c r="F37" s="43">
        <v>3</v>
      </c>
      <c r="G37" s="43">
        <v>1</v>
      </c>
      <c r="H37" s="45" t="s">
        <v>32</v>
      </c>
    </row>
    <row r="38" spans="1:8" ht="22.5" customHeight="1">
      <c r="A38" s="37">
        <v>0.38194444444444442</v>
      </c>
      <c r="B38" s="37">
        <v>0.43055555555555558</v>
      </c>
      <c r="C38" s="38">
        <v>27</v>
      </c>
      <c r="D38" s="43" t="s">
        <v>37</v>
      </c>
      <c r="E38" s="44" t="s">
        <v>35</v>
      </c>
      <c r="F38" s="43">
        <v>5</v>
      </c>
      <c r="G38" s="43">
        <v>1</v>
      </c>
      <c r="H38" s="45" t="s">
        <v>17</v>
      </c>
    </row>
    <row r="39" spans="1:8" ht="22.5" customHeight="1">
      <c r="A39" s="37">
        <v>0.43055555555555558</v>
      </c>
      <c r="B39" s="37">
        <v>0.47916666666666669</v>
      </c>
      <c r="C39" s="38">
        <v>30</v>
      </c>
      <c r="D39" s="43" t="s">
        <v>38</v>
      </c>
      <c r="E39" s="44" t="s">
        <v>34</v>
      </c>
      <c r="F39" s="43">
        <v>1</v>
      </c>
      <c r="G39" s="43">
        <v>3</v>
      </c>
      <c r="H39" s="45" t="s">
        <v>30</v>
      </c>
    </row>
    <row r="40" spans="1:8" ht="22.5" customHeight="1">
      <c r="A40" s="37">
        <v>0.47916666666666669</v>
      </c>
      <c r="B40" s="37">
        <v>0.52777777777777779</v>
      </c>
      <c r="C40" s="38">
        <v>28</v>
      </c>
      <c r="D40" s="43" t="s">
        <v>38</v>
      </c>
      <c r="E40" s="44" t="s">
        <v>27</v>
      </c>
      <c r="F40" s="43">
        <v>3</v>
      </c>
      <c r="G40" s="43">
        <v>2</v>
      </c>
      <c r="H40" s="45" t="s">
        <v>16</v>
      </c>
    </row>
    <row r="41" spans="1:8" ht="22.5" customHeight="1">
      <c r="A41" s="127" t="s">
        <v>49</v>
      </c>
      <c r="B41" s="112"/>
      <c r="C41" s="112"/>
      <c r="D41" s="112"/>
      <c r="E41" s="112"/>
      <c r="F41" s="112"/>
      <c r="G41" s="112"/>
      <c r="H41" s="113"/>
    </row>
    <row r="42" spans="1:8" ht="22.5" customHeight="1">
      <c r="A42" s="37">
        <v>0.33333333333333331</v>
      </c>
      <c r="B42" s="37">
        <v>0.38194444444444442</v>
      </c>
      <c r="C42" s="38">
        <v>12</v>
      </c>
      <c r="D42" s="39" t="s">
        <v>23</v>
      </c>
      <c r="E42" s="42" t="s">
        <v>20</v>
      </c>
      <c r="F42" s="39" t="s">
        <v>50</v>
      </c>
      <c r="G42" s="39" t="s">
        <v>51</v>
      </c>
      <c r="H42" s="41" t="s">
        <v>21</v>
      </c>
    </row>
    <row r="43" spans="1:8" ht="22.5" customHeight="1">
      <c r="A43" s="37">
        <v>0.38194444444444442</v>
      </c>
      <c r="B43" s="37">
        <v>0.43055555555555558</v>
      </c>
      <c r="C43" s="38">
        <v>10</v>
      </c>
      <c r="D43" s="39" t="s">
        <v>23</v>
      </c>
      <c r="E43" s="40" t="s">
        <v>14</v>
      </c>
      <c r="F43" s="39">
        <v>5</v>
      </c>
      <c r="G43" s="39">
        <v>0</v>
      </c>
      <c r="H43" s="41" t="s">
        <v>17</v>
      </c>
    </row>
    <row r="44" spans="1:8" ht="22.5" customHeight="1">
      <c r="A44" s="37">
        <v>0.43055555555555558</v>
      </c>
      <c r="B44" s="37">
        <v>0.47916666666666669</v>
      </c>
      <c r="C44" s="38">
        <v>11</v>
      </c>
      <c r="D44" s="39" t="s">
        <v>23</v>
      </c>
      <c r="E44" s="42" t="s">
        <v>18</v>
      </c>
      <c r="F44" s="39">
        <v>2</v>
      </c>
      <c r="G44" s="39">
        <v>6</v>
      </c>
      <c r="H44" s="41" t="s">
        <v>16</v>
      </c>
    </row>
    <row r="45" spans="1:8" ht="22.5" customHeight="1">
      <c r="A45" s="37">
        <v>0.47916666666666669</v>
      </c>
      <c r="B45" s="37">
        <v>0.51388888888888884</v>
      </c>
      <c r="C45" s="129" t="s">
        <v>46</v>
      </c>
      <c r="D45" s="112"/>
      <c r="E45" s="112"/>
      <c r="F45" s="112"/>
      <c r="G45" s="112"/>
      <c r="H45" s="113"/>
    </row>
    <row r="46" spans="1:8" ht="22.5" customHeight="1">
      <c r="A46" s="37">
        <v>0.51388888888888884</v>
      </c>
      <c r="B46" s="37">
        <v>0.5625</v>
      </c>
      <c r="C46" s="38">
        <v>29</v>
      </c>
      <c r="D46" s="43" t="s">
        <v>38</v>
      </c>
      <c r="E46" s="44" t="s">
        <v>32</v>
      </c>
      <c r="F46" s="43">
        <v>2</v>
      </c>
      <c r="G46" s="43">
        <v>1</v>
      </c>
      <c r="H46" s="45" t="s">
        <v>17</v>
      </c>
    </row>
    <row r="47" spans="1:8" ht="22.5" customHeight="1">
      <c r="A47" s="37">
        <v>0.5625</v>
      </c>
      <c r="B47" s="37">
        <v>0.61111111111111116</v>
      </c>
      <c r="C47" s="38">
        <v>13</v>
      </c>
      <c r="D47" s="39" t="s">
        <v>24</v>
      </c>
      <c r="E47" s="40" t="s">
        <v>14</v>
      </c>
      <c r="F47" s="39">
        <v>4</v>
      </c>
      <c r="G47" s="39">
        <v>2</v>
      </c>
      <c r="H47" s="41" t="s">
        <v>16</v>
      </c>
    </row>
    <row r="48" spans="1:8" ht="22.5" customHeight="1">
      <c r="A48" s="37">
        <v>0.61111111111111116</v>
      </c>
      <c r="B48" s="37">
        <v>0.65972222222222221</v>
      </c>
      <c r="C48" s="38">
        <v>14</v>
      </c>
      <c r="D48" s="39" t="s">
        <v>24</v>
      </c>
      <c r="E48" s="42" t="s">
        <v>17</v>
      </c>
      <c r="F48" s="39">
        <v>4</v>
      </c>
      <c r="G48" s="39">
        <v>3</v>
      </c>
      <c r="H48" s="41" t="s">
        <v>21</v>
      </c>
    </row>
    <row r="49" spans="1:8" ht="22.5" customHeight="1">
      <c r="A49" s="37">
        <v>0.65972222222222221</v>
      </c>
      <c r="B49" s="37">
        <v>0.70833333333333337</v>
      </c>
      <c r="C49" s="38">
        <v>15</v>
      </c>
      <c r="D49" s="39" t="s">
        <v>24</v>
      </c>
      <c r="E49" s="42" t="s">
        <v>18</v>
      </c>
      <c r="F49" s="39">
        <v>1</v>
      </c>
      <c r="G49" s="39">
        <v>2</v>
      </c>
      <c r="H49" s="41" t="s">
        <v>20</v>
      </c>
    </row>
    <row r="50" spans="1:8" ht="22.5" customHeight="1">
      <c r="A50" s="37">
        <v>0.70833333333333337</v>
      </c>
      <c r="B50" s="37">
        <v>0.75694444444444442</v>
      </c>
      <c r="C50" s="38">
        <v>31</v>
      </c>
      <c r="D50" s="43" t="s">
        <v>39</v>
      </c>
      <c r="E50" s="44" t="s">
        <v>27</v>
      </c>
      <c r="F50" s="43">
        <v>6</v>
      </c>
      <c r="G50" s="43">
        <v>1</v>
      </c>
      <c r="H50" s="45" t="s">
        <v>17</v>
      </c>
    </row>
    <row r="51" spans="1:8" ht="22.5" customHeight="1">
      <c r="A51" s="37">
        <v>0.75694444444444442</v>
      </c>
      <c r="B51" s="37">
        <v>0.80555555555555558</v>
      </c>
      <c r="C51" s="38">
        <v>32</v>
      </c>
      <c r="D51" s="43" t="s">
        <v>39</v>
      </c>
      <c r="E51" s="44" t="s">
        <v>16</v>
      </c>
      <c r="F51" s="43" t="s">
        <v>52</v>
      </c>
      <c r="G51" s="43" t="s">
        <v>53</v>
      </c>
      <c r="H51" s="45" t="s">
        <v>30</v>
      </c>
    </row>
    <row r="52" spans="1:8" ht="22.5" customHeight="1">
      <c r="A52" s="37">
        <v>0.80555555555555558</v>
      </c>
      <c r="B52" s="37">
        <v>0.85416666666666663</v>
      </c>
      <c r="C52" s="38">
        <v>9</v>
      </c>
      <c r="D52" s="39" t="s">
        <v>22</v>
      </c>
      <c r="E52" s="42" t="s">
        <v>21</v>
      </c>
      <c r="F52" s="39">
        <v>5</v>
      </c>
      <c r="G52" s="39">
        <v>6</v>
      </c>
      <c r="H52" s="41" t="s">
        <v>16</v>
      </c>
    </row>
    <row r="53" spans="1:8" ht="22.5" customHeight="1">
      <c r="A53" s="37">
        <v>0.85416666666666663</v>
      </c>
      <c r="B53" s="37">
        <v>0.90277777777777779</v>
      </c>
      <c r="C53" s="38">
        <v>33</v>
      </c>
      <c r="D53" s="43" t="s">
        <v>39</v>
      </c>
      <c r="E53" s="44" t="s">
        <v>34</v>
      </c>
      <c r="F53" s="43">
        <v>4</v>
      </c>
      <c r="G53" s="43">
        <v>7</v>
      </c>
      <c r="H53" s="45" t="s">
        <v>35</v>
      </c>
    </row>
    <row r="54" spans="1:8" ht="22.5" customHeight="1">
      <c r="A54" s="127" t="s">
        <v>54</v>
      </c>
      <c r="B54" s="112"/>
      <c r="C54" s="112"/>
      <c r="D54" s="112"/>
      <c r="E54" s="112"/>
      <c r="F54" s="112"/>
      <c r="G54" s="112"/>
      <c r="H54" s="113"/>
    </row>
    <row r="55" spans="1:8" ht="22.5" customHeight="1">
      <c r="A55" s="37">
        <v>0.33333333333333331</v>
      </c>
      <c r="B55" s="37">
        <v>0.38194444444444442</v>
      </c>
      <c r="C55" s="38">
        <v>35</v>
      </c>
      <c r="D55" s="43" t="s">
        <v>40</v>
      </c>
      <c r="E55" s="44" t="s">
        <v>16</v>
      </c>
      <c r="F55" s="43">
        <v>5</v>
      </c>
      <c r="G55" s="43">
        <v>1</v>
      </c>
      <c r="H55" s="45" t="s">
        <v>35</v>
      </c>
    </row>
    <row r="56" spans="1:8" ht="22.5" customHeight="1">
      <c r="A56" s="37">
        <v>0.38194444444444442</v>
      </c>
      <c r="B56" s="37">
        <v>0.43055555555555558</v>
      </c>
      <c r="C56" s="38">
        <v>34</v>
      </c>
      <c r="D56" s="43" t="s">
        <v>40</v>
      </c>
      <c r="E56" s="44" t="s">
        <v>27</v>
      </c>
      <c r="F56" s="43">
        <v>0</v>
      </c>
      <c r="G56" s="43">
        <v>1</v>
      </c>
      <c r="H56" s="45" t="s">
        <v>30</v>
      </c>
    </row>
    <row r="57" spans="1:8" ht="22.5" customHeight="1">
      <c r="A57" s="37">
        <v>0.43055555555555558</v>
      </c>
      <c r="B57" s="37">
        <v>0.47916666666666669</v>
      </c>
      <c r="C57" s="38">
        <v>36</v>
      </c>
      <c r="D57" s="43" t="s">
        <v>40</v>
      </c>
      <c r="E57" s="44" t="s">
        <v>32</v>
      </c>
      <c r="F57" s="43">
        <v>4</v>
      </c>
      <c r="G57" s="43">
        <v>2</v>
      </c>
      <c r="H57" s="45" t="s">
        <v>34</v>
      </c>
    </row>
    <row r="58" spans="1:8" ht="22.5" customHeight="1">
      <c r="A58" s="37">
        <v>0.47916666666666669</v>
      </c>
      <c r="B58" s="37">
        <v>0.52777777777777779</v>
      </c>
      <c r="C58" s="46">
        <v>37</v>
      </c>
      <c r="D58" s="39" t="s">
        <v>55</v>
      </c>
      <c r="E58" s="42" t="s">
        <v>27</v>
      </c>
      <c r="F58" s="47">
        <v>6</v>
      </c>
      <c r="G58" s="39">
        <v>5</v>
      </c>
      <c r="H58" s="41" t="s">
        <v>16</v>
      </c>
    </row>
    <row r="59" spans="1:8" ht="22.5" customHeight="1">
      <c r="A59" s="37">
        <v>0.52777777777777779</v>
      </c>
      <c r="B59" s="37">
        <v>0.57638888888888884</v>
      </c>
      <c r="C59" s="38">
        <v>38</v>
      </c>
      <c r="D59" s="43" t="s">
        <v>56</v>
      </c>
      <c r="E59" s="44" t="s">
        <v>16</v>
      </c>
      <c r="F59" s="47" t="s">
        <v>57</v>
      </c>
      <c r="G59" s="43" t="s">
        <v>58</v>
      </c>
      <c r="H59" s="45" t="s">
        <v>30</v>
      </c>
    </row>
    <row r="60" spans="1:8" ht="22.5" customHeight="1">
      <c r="A60" s="130">
        <v>0.58333333333333337</v>
      </c>
      <c r="B60" s="113"/>
      <c r="C60" s="129" t="s">
        <v>59</v>
      </c>
      <c r="D60" s="112"/>
      <c r="E60" s="112"/>
      <c r="F60" s="112"/>
      <c r="G60" s="112"/>
      <c r="H60" s="113"/>
    </row>
  </sheetData>
  <sheetProtection algorithmName="SHA-512" hashValue="SBVRknQdzpMGsXH9eqMOzJr4FJaOToqf0ruKyclnN+zbv0gO9aERhZiPQCMhhc6o+pn/I66lPMZh/KNZ80POxA==" saltValue="sQiBh4AZS3h0JyWSoq8Vyw==" spinCount="100000" sheet="1" objects="1" scenarios="1"/>
  <mergeCells count="33">
    <mergeCell ref="C12:H12"/>
    <mergeCell ref="C45:H45"/>
    <mergeCell ref="A54:H54"/>
    <mergeCell ref="A60:B60"/>
    <mergeCell ref="C60:H60"/>
    <mergeCell ref="A13:H13"/>
    <mergeCell ref="C16:H16"/>
    <mergeCell ref="C20:H20"/>
    <mergeCell ref="A24:H24"/>
    <mergeCell ref="C29:H29"/>
    <mergeCell ref="A36:H36"/>
    <mergeCell ref="A41:H41"/>
    <mergeCell ref="A10:B10"/>
    <mergeCell ref="A11:B11"/>
    <mergeCell ref="A12:B12"/>
    <mergeCell ref="A1:H1"/>
    <mergeCell ref="A2:B2"/>
    <mergeCell ref="C2:H2"/>
    <mergeCell ref="A3:H3"/>
    <mergeCell ref="A4:B4"/>
    <mergeCell ref="C4:H4"/>
    <mergeCell ref="C5:H5"/>
    <mergeCell ref="C6:H6"/>
    <mergeCell ref="C7:H7"/>
    <mergeCell ref="C8:H8"/>
    <mergeCell ref="C9:H9"/>
    <mergeCell ref="C10:H10"/>
    <mergeCell ref="C11:H11"/>
    <mergeCell ref="A5:B5"/>
    <mergeCell ref="A6:B6"/>
    <mergeCell ref="A7:B7"/>
    <mergeCell ref="A8:B8"/>
    <mergeCell ref="A9:B9"/>
  </mergeCells>
  <pageMargins left="0.7" right="0.7" top="0.75" bottom="0.75" header="0" footer="0"/>
  <pageSetup scale="5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V23"/>
  <sheetViews>
    <sheetView workbookViewId="0">
      <selection activeCell="L11" sqref="L11"/>
    </sheetView>
  </sheetViews>
  <sheetFormatPr baseColWidth="10" defaultColWidth="14.453125" defaultRowHeight="15" customHeight="1"/>
  <cols>
    <col min="1" max="1" width="26.54296875" customWidth="1"/>
    <col min="2" max="13" width="3.453125" customWidth="1"/>
    <col min="14" max="22" width="4.54296875" customWidth="1"/>
  </cols>
  <sheetData>
    <row r="1" spans="1:22" ht="93" customHeight="1">
      <c r="A1" s="133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4.5">
      <c r="A2" s="134" t="s">
        <v>60</v>
      </c>
      <c r="B2" s="137" t="str">
        <f>A11</f>
        <v>REAL HC - ANTIOQUIA</v>
      </c>
      <c r="C2" s="118"/>
      <c r="D2" s="138" t="str">
        <f>A13</f>
        <v>MANIZALES HC - CALDAS</v>
      </c>
      <c r="E2" s="118"/>
      <c r="F2" s="139" t="str">
        <f>A15</f>
        <v>FCM ROLLING - CALDAS</v>
      </c>
      <c r="G2" s="118"/>
      <c r="H2" s="140" t="str">
        <f>A17</f>
        <v>PUMAS - VALLE DEL CAUCA</v>
      </c>
      <c r="I2" s="118"/>
      <c r="J2" s="141" t="str">
        <f>A19</f>
        <v>RHINO´S - BOGOTÁ</v>
      </c>
      <c r="K2" s="118"/>
      <c r="L2" s="131" t="str">
        <f>A21</f>
        <v>CORAZONISTA - BOGOTÁ</v>
      </c>
      <c r="M2" s="118"/>
      <c r="N2" s="132" t="s">
        <v>61</v>
      </c>
      <c r="O2" s="132" t="s">
        <v>62</v>
      </c>
      <c r="P2" s="132" t="s">
        <v>63</v>
      </c>
      <c r="Q2" s="132" t="s">
        <v>64</v>
      </c>
      <c r="R2" s="132" t="s">
        <v>65</v>
      </c>
      <c r="S2" s="132" t="s">
        <v>66</v>
      </c>
      <c r="T2" s="132" t="s">
        <v>67</v>
      </c>
      <c r="U2" s="132" t="s">
        <v>68</v>
      </c>
      <c r="V2" s="132" t="s">
        <v>69</v>
      </c>
    </row>
    <row r="3" spans="1:22" ht="14.5">
      <c r="A3" s="135"/>
      <c r="B3" s="110"/>
      <c r="C3" s="118"/>
      <c r="D3" s="110"/>
      <c r="E3" s="118"/>
      <c r="F3" s="110"/>
      <c r="G3" s="118"/>
      <c r="H3" s="110"/>
      <c r="I3" s="118"/>
      <c r="J3" s="110"/>
      <c r="K3" s="118"/>
      <c r="L3" s="110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22" ht="14.5">
      <c r="A4" s="135"/>
      <c r="B4" s="110"/>
      <c r="C4" s="118"/>
      <c r="D4" s="110"/>
      <c r="E4" s="118"/>
      <c r="F4" s="110"/>
      <c r="G4" s="118"/>
      <c r="H4" s="110"/>
      <c r="I4" s="118"/>
      <c r="J4" s="110"/>
      <c r="K4" s="118"/>
      <c r="L4" s="110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22" ht="14.5">
      <c r="A5" s="135"/>
      <c r="B5" s="110"/>
      <c r="C5" s="118"/>
      <c r="D5" s="110"/>
      <c r="E5" s="118"/>
      <c r="F5" s="110"/>
      <c r="G5" s="118"/>
      <c r="H5" s="110"/>
      <c r="I5" s="118"/>
      <c r="J5" s="110"/>
      <c r="K5" s="118"/>
      <c r="L5" s="110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ht="14.5">
      <c r="A6" s="135"/>
      <c r="B6" s="110"/>
      <c r="C6" s="118"/>
      <c r="D6" s="110"/>
      <c r="E6" s="118"/>
      <c r="F6" s="110"/>
      <c r="G6" s="118"/>
      <c r="H6" s="110"/>
      <c r="I6" s="118"/>
      <c r="J6" s="110"/>
      <c r="K6" s="118"/>
      <c r="L6" s="110"/>
      <c r="M6" s="118"/>
      <c r="N6" s="118"/>
      <c r="O6" s="118"/>
      <c r="P6" s="118"/>
      <c r="Q6" s="118"/>
      <c r="R6" s="118"/>
      <c r="S6" s="118"/>
      <c r="T6" s="118"/>
      <c r="U6" s="118"/>
      <c r="V6" s="118"/>
    </row>
    <row r="7" spans="1:22" ht="14.5">
      <c r="A7" s="135"/>
      <c r="B7" s="110"/>
      <c r="C7" s="118"/>
      <c r="D7" s="110"/>
      <c r="E7" s="118"/>
      <c r="F7" s="110"/>
      <c r="G7" s="118"/>
      <c r="H7" s="110"/>
      <c r="I7" s="118"/>
      <c r="J7" s="110"/>
      <c r="K7" s="118"/>
      <c r="L7" s="110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ht="14.5">
      <c r="A8" s="135"/>
      <c r="B8" s="110"/>
      <c r="C8" s="118"/>
      <c r="D8" s="110"/>
      <c r="E8" s="118"/>
      <c r="F8" s="110"/>
      <c r="G8" s="118"/>
      <c r="H8" s="110"/>
      <c r="I8" s="118"/>
      <c r="J8" s="110"/>
      <c r="K8" s="118"/>
      <c r="L8" s="110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ht="14.5">
      <c r="A9" s="135"/>
      <c r="B9" s="110"/>
      <c r="C9" s="118"/>
      <c r="D9" s="110"/>
      <c r="E9" s="118"/>
      <c r="F9" s="110"/>
      <c r="G9" s="118"/>
      <c r="H9" s="110"/>
      <c r="I9" s="118"/>
      <c r="J9" s="110"/>
      <c r="K9" s="118"/>
      <c r="L9" s="110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2" ht="14.5">
      <c r="A10" s="136"/>
      <c r="B10" s="115"/>
      <c r="C10" s="116"/>
      <c r="D10" s="115"/>
      <c r="E10" s="116"/>
      <c r="F10" s="115"/>
      <c r="G10" s="116"/>
      <c r="H10" s="115"/>
      <c r="I10" s="116"/>
      <c r="J10" s="115"/>
      <c r="K10" s="116"/>
      <c r="L10" s="115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ht="14.5">
      <c r="A11" s="148" t="s">
        <v>14</v>
      </c>
      <c r="B11" s="48"/>
      <c r="C11" s="49"/>
      <c r="D11" s="50"/>
      <c r="E11" s="51">
        <v>2</v>
      </c>
      <c r="F11" s="50"/>
      <c r="G11" s="51">
        <v>0</v>
      </c>
      <c r="H11" s="50"/>
      <c r="I11" s="51">
        <v>1</v>
      </c>
      <c r="J11" s="50"/>
      <c r="K11" s="51">
        <v>1</v>
      </c>
      <c r="L11" s="50"/>
      <c r="M11" s="51">
        <v>0</v>
      </c>
      <c r="N11" s="142">
        <v>5</v>
      </c>
      <c r="O11" s="142">
        <v>5</v>
      </c>
      <c r="P11" s="142">
        <v>0</v>
      </c>
      <c r="Q11" s="142">
        <v>0</v>
      </c>
      <c r="R11" s="142">
        <f>B12+D12+F12+H12+J12+L12</f>
        <v>27</v>
      </c>
      <c r="S11" s="142">
        <f>C11+E11+G11+I11+K11+M11</f>
        <v>4</v>
      </c>
      <c r="T11" s="142">
        <f>R11-S11</f>
        <v>23</v>
      </c>
      <c r="U11" s="143">
        <f>O11*3+P11</f>
        <v>15</v>
      </c>
      <c r="V11" s="144" t="s">
        <v>70</v>
      </c>
    </row>
    <row r="12" spans="1:22" ht="14.5">
      <c r="A12" s="136"/>
      <c r="B12" s="52"/>
      <c r="C12" s="53"/>
      <c r="D12" s="54">
        <v>4</v>
      </c>
      <c r="E12" s="55"/>
      <c r="F12" s="54">
        <v>5</v>
      </c>
      <c r="G12" s="55"/>
      <c r="H12" s="54">
        <v>10</v>
      </c>
      <c r="I12" s="55"/>
      <c r="J12" s="54">
        <v>3</v>
      </c>
      <c r="K12" s="55"/>
      <c r="L12" s="54">
        <v>5</v>
      </c>
      <c r="M12" s="55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ht="14.5">
      <c r="A13" s="149" t="s">
        <v>16</v>
      </c>
      <c r="B13" s="50"/>
      <c r="C13" s="51">
        <v>4</v>
      </c>
      <c r="D13" s="48"/>
      <c r="E13" s="49"/>
      <c r="F13" s="50"/>
      <c r="G13" s="51">
        <v>7</v>
      </c>
      <c r="H13" s="50"/>
      <c r="I13" s="51">
        <v>2</v>
      </c>
      <c r="J13" s="50"/>
      <c r="K13" s="51">
        <v>1</v>
      </c>
      <c r="L13" s="50"/>
      <c r="M13" s="51">
        <v>5</v>
      </c>
      <c r="N13" s="142">
        <v>5</v>
      </c>
      <c r="O13" s="142">
        <v>4</v>
      </c>
      <c r="P13" s="142">
        <v>0</v>
      </c>
      <c r="Q13" s="142">
        <v>1</v>
      </c>
      <c r="R13" s="142">
        <f>B14+D14+F14+H14+J14+L14</f>
        <v>25</v>
      </c>
      <c r="S13" s="142">
        <f>C13+E13+G13+I13+K13+M13</f>
        <v>19</v>
      </c>
      <c r="T13" s="142">
        <f>R13-S13</f>
        <v>6</v>
      </c>
      <c r="U13" s="143">
        <f>O13*3+P13</f>
        <v>12</v>
      </c>
      <c r="V13" s="144" t="s">
        <v>71</v>
      </c>
    </row>
    <row r="14" spans="1:22" ht="14.5">
      <c r="A14" s="136"/>
      <c r="B14" s="54">
        <v>2</v>
      </c>
      <c r="C14" s="55"/>
      <c r="D14" s="52"/>
      <c r="E14" s="53"/>
      <c r="F14" s="54">
        <v>8</v>
      </c>
      <c r="G14" s="55"/>
      <c r="H14" s="54">
        <v>6</v>
      </c>
      <c r="I14" s="55"/>
      <c r="J14" s="54">
        <v>3</v>
      </c>
      <c r="K14" s="55"/>
      <c r="L14" s="54">
        <v>6</v>
      </c>
      <c r="M14" s="55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1:22" ht="14.5">
      <c r="A15" s="150" t="s">
        <v>17</v>
      </c>
      <c r="B15" s="50"/>
      <c r="C15" s="51">
        <v>5</v>
      </c>
      <c r="D15" s="50"/>
      <c r="E15" s="51">
        <v>8</v>
      </c>
      <c r="F15" s="48"/>
      <c r="G15" s="49"/>
      <c r="H15" s="50"/>
      <c r="I15" s="51">
        <v>6</v>
      </c>
      <c r="J15" s="50"/>
      <c r="K15" s="51">
        <v>5</v>
      </c>
      <c r="L15" s="50"/>
      <c r="M15" s="51">
        <v>3</v>
      </c>
      <c r="N15" s="142">
        <v>5</v>
      </c>
      <c r="O15" s="142">
        <v>2</v>
      </c>
      <c r="P15" s="142">
        <v>0</v>
      </c>
      <c r="Q15" s="142">
        <v>3</v>
      </c>
      <c r="R15" s="142">
        <f>B16+D16+F16+H16+J16+L16</f>
        <v>11</v>
      </c>
      <c r="S15" s="142">
        <f>C15+E15+G15+I15+K15+M15</f>
        <v>27</v>
      </c>
      <c r="T15" s="142">
        <f>R15-S15</f>
        <v>-16</v>
      </c>
      <c r="U15" s="143">
        <f>O15*3+P15</f>
        <v>6</v>
      </c>
      <c r="V15" s="144" t="s">
        <v>72</v>
      </c>
    </row>
    <row r="16" spans="1:22" ht="14.5">
      <c r="A16" s="136"/>
      <c r="B16" s="54">
        <v>0</v>
      </c>
      <c r="C16" s="55"/>
      <c r="D16" s="54">
        <v>7</v>
      </c>
      <c r="E16" s="55"/>
      <c r="F16" s="52"/>
      <c r="G16" s="53"/>
      <c r="H16" s="54">
        <v>0</v>
      </c>
      <c r="I16" s="55"/>
      <c r="J16" s="54">
        <v>0</v>
      </c>
      <c r="K16" s="55"/>
      <c r="L16" s="54">
        <v>4</v>
      </c>
      <c r="M16" s="55"/>
      <c r="N16" s="116"/>
      <c r="O16" s="116"/>
      <c r="P16" s="116"/>
      <c r="Q16" s="116"/>
      <c r="R16" s="116"/>
      <c r="S16" s="116"/>
      <c r="T16" s="116"/>
      <c r="U16" s="116"/>
      <c r="V16" s="116"/>
    </row>
    <row r="17" spans="1:22" ht="14.5">
      <c r="A17" s="145" t="s">
        <v>18</v>
      </c>
      <c r="B17" s="50"/>
      <c r="C17" s="51">
        <v>10</v>
      </c>
      <c r="D17" s="50"/>
      <c r="E17" s="51">
        <v>6</v>
      </c>
      <c r="F17" s="50"/>
      <c r="G17" s="51">
        <v>0</v>
      </c>
      <c r="H17" s="48"/>
      <c r="I17" s="49"/>
      <c r="J17" s="50"/>
      <c r="K17" s="51">
        <v>2</v>
      </c>
      <c r="L17" s="50"/>
      <c r="M17" s="51">
        <v>3</v>
      </c>
      <c r="N17" s="142">
        <v>5</v>
      </c>
      <c r="O17" s="142">
        <v>2</v>
      </c>
      <c r="P17" s="142">
        <v>0</v>
      </c>
      <c r="Q17" s="142">
        <v>3</v>
      </c>
      <c r="R17" s="142">
        <f>B18+D18+F18+H18+J18+L18</f>
        <v>19</v>
      </c>
      <c r="S17" s="142">
        <f>C17+E17+G17+I17+K17+M17</f>
        <v>21</v>
      </c>
      <c r="T17" s="142">
        <f>R17-S17</f>
        <v>-2</v>
      </c>
      <c r="U17" s="143">
        <f>O17*3+P17</f>
        <v>6</v>
      </c>
      <c r="V17" s="144" t="s">
        <v>73</v>
      </c>
    </row>
    <row r="18" spans="1:22" ht="14.5">
      <c r="A18" s="136"/>
      <c r="B18" s="54">
        <v>1</v>
      </c>
      <c r="C18" s="55"/>
      <c r="D18" s="54">
        <v>2</v>
      </c>
      <c r="E18" s="55"/>
      <c r="F18" s="56">
        <v>6</v>
      </c>
      <c r="G18" s="55"/>
      <c r="H18" s="52"/>
      <c r="I18" s="53"/>
      <c r="J18" s="54">
        <v>1</v>
      </c>
      <c r="K18" s="55"/>
      <c r="L18" s="54">
        <v>9</v>
      </c>
      <c r="M18" s="55"/>
      <c r="N18" s="116"/>
      <c r="O18" s="116"/>
      <c r="P18" s="116"/>
      <c r="Q18" s="116"/>
      <c r="R18" s="116"/>
      <c r="S18" s="116"/>
      <c r="T18" s="116"/>
      <c r="U18" s="116"/>
      <c r="V18" s="116"/>
    </row>
    <row r="19" spans="1:22" ht="14.5">
      <c r="A19" s="146" t="s">
        <v>74</v>
      </c>
      <c r="B19" s="50"/>
      <c r="C19" s="51">
        <v>3</v>
      </c>
      <c r="D19" s="50"/>
      <c r="E19" s="51">
        <v>3</v>
      </c>
      <c r="F19" s="50"/>
      <c r="G19" s="51">
        <v>0</v>
      </c>
      <c r="H19" s="50"/>
      <c r="I19" s="51">
        <v>1</v>
      </c>
      <c r="J19" s="48"/>
      <c r="K19" s="49"/>
      <c r="L19" s="50">
        <v>0</v>
      </c>
      <c r="M19" s="51">
        <v>2</v>
      </c>
      <c r="N19" s="142">
        <v>5</v>
      </c>
      <c r="O19" s="142">
        <v>2</v>
      </c>
      <c r="P19" s="142">
        <v>1</v>
      </c>
      <c r="Q19" s="142">
        <v>2</v>
      </c>
      <c r="R19" s="142">
        <f>B20+D20+F20+H20+J20+L20</f>
        <v>11</v>
      </c>
      <c r="S19" s="142">
        <f>C19+E19+G19+I19+K19+M19</f>
        <v>9</v>
      </c>
      <c r="T19" s="142">
        <f>R19-S19</f>
        <v>2</v>
      </c>
      <c r="U19" s="143">
        <f>O19*3+P19</f>
        <v>7</v>
      </c>
      <c r="V19" s="144" t="s">
        <v>75</v>
      </c>
    </row>
    <row r="20" spans="1:22" ht="14.5">
      <c r="A20" s="136"/>
      <c r="B20" s="54">
        <v>1</v>
      </c>
      <c r="C20" s="55"/>
      <c r="D20" s="54">
        <v>1</v>
      </c>
      <c r="E20" s="55"/>
      <c r="F20" s="54">
        <v>5</v>
      </c>
      <c r="G20" s="55"/>
      <c r="H20" s="54">
        <v>2</v>
      </c>
      <c r="I20" s="55"/>
      <c r="J20" s="52"/>
      <c r="K20" s="53"/>
      <c r="L20" s="54">
        <v>2</v>
      </c>
      <c r="M20" s="55">
        <v>1</v>
      </c>
      <c r="N20" s="116"/>
      <c r="O20" s="116"/>
      <c r="P20" s="116"/>
      <c r="Q20" s="116"/>
      <c r="R20" s="116"/>
      <c r="S20" s="116"/>
      <c r="T20" s="116"/>
      <c r="U20" s="116"/>
      <c r="V20" s="116"/>
    </row>
    <row r="21" spans="1:22" ht="14.5">
      <c r="A21" s="147" t="s">
        <v>76</v>
      </c>
      <c r="B21" s="50"/>
      <c r="C21" s="51">
        <v>5</v>
      </c>
      <c r="D21" s="50"/>
      <c r="E21" s="51">
        <v>6</v>
      </c>
      <c r="F21" s="50"/>
      <c r="G21" s="51">
        <v>4</v>
      </c>
      <c r="H21" s="50"/>
      <c r="I21" s="51">
        <v>9</v>
      </c>
      <c r="J21" s="50">
        <v>1</v>
      </c>
      <c r="K21" s="51">
        <v>2</v>
      </c>
      <c r="L21" s="48"/>
      <c r="M21" s="49"/>
      <c r="N21" s="142">
        <v>5</v>
      </c>
      <c r="O21" s="142">
        <v>0</v>
      </c>
      <c r="P21" s="142">
        <v>1</v>
      </c>
      <c r="Q21" s="142">
        <v>4</v>
      </c>
      <c r="R21" s="142">
        <f>B22+D22+F22+H22+J22+L22</f>
        <v>13</v>
      </c>
      <c r="S21" s="142">
        <f>C21+E21+G21+I21+K21+M21</f>
        <v>26</v>
      </c>
      <c r="T21" s="142">
        <f>R21-S21</f>
        <v>-13</v>
      </c>
      <c r="U21" s="143">
        <f>O21*3+P21</f>
        <v>1</v>
      </c>
      <c r="V21" s="144" t="s">
        <v>77</v>
      </c>
    </row>
    <row r="22" spans="1:22" ht="14.5">
      <c r="A22" s="136"/>
      <c r="B22" s="54">
        <v>0</v>
      </c>
      <c r="C22" s="55"/>
      <c r="D22" s="54">
        <v>5</v>
      </c>
      <c r="E22" s="55"/>
      <c r="F22" s="54">
        <v>3</v>
      </c>
      <c r="G22" s="55"/>
      <c r="H22" s="54">
        <v>3</v>
      </c>
      <c r="I22" s="55"/>
      <c r="J22" s="54">
        <v>2</v>
      </c>
      <c r="K22" s="55">
        <v>0</v>
      </c>
      <c r="L22" s="52"/>
      <c r="M22" s="53"/>
      <c r="N22" s="116"/>
      <c r="O22" s="116"/>
      <c r="P22" s="116"/>
      <c r="Q22" s="116"/>
      <c r="R22" s="116"/>
      <c r="S22" s="116"/>
      <c r="T22" s="116"/>
      <c r="U22" s="116"/>
      <c r="V22" s="116"/>
    </row>
    <row r="23" spans="1:22" ht="75" customHeight="1">
      <c r="A23" s="151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</row>
  </sheetData>
  <sheetProtection algorithmName="SHA-512" hashValue="EQ7/xEj0QPMxyZuuXMWerCyWIExFakXQIUrKlWLnO3UXGjlbZp9jsMXushUydCYagLCZGfz7XN4Igr6kpq5CSw==" saltValue="f1QxDoU0Lw4tkzWSgzpbBw==" spinCount="100000" sheet="1" objects="1" scenarios="1"/>
  <mergeCells count="78">
    <mergeCell ref="A23:V23"/>
    <mergeCell ref="N11:N12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O11:O12"/>
    <mergeCell ref="N15:N16"/>
    <mergeCell ref="O15:O16"/>
    <mergeCell ref="P15:P16"/>
    <mergeCell ref="Q15:Q16"/>
    <mergeCell ref="U21:U22"/>
    <mergeCell ref="V21:V22"/>
    <mergeCell ref="N21:N22"/>
    <mergeCell ref="O21:O22"/>
    <mergeCell ref="P21:P22"/>
    <mergeCell ref="Q21:Q22"/>
    <mergeCell ref="R21:R22"/>
    <mergeCell ref="S21:S22"/>
    <mergeCell ref="T21:T22"/>
    <mergeCell ref="R19:R20"/>
    <mergeCell ref="S19:S20"/>
    <mergeCell ref="T19:T20"/>
    <mergeCell ref="U19:U20"/>
    <mergeCell ref="V19:V20"/>
    <mergeCell ref="A17:A18"/>
    <mergeCell ref="A19:A20"/>
    <mergeCell ref="A21:A22"/>
    <mergeCell ref="A11:A12"/>
    <mergeCell ref="Q11:Q12"/>
    <mergeCell ref="A13:A14"/>
    <mergeCell ref="A15:A16"/>
    <mergeCell ref="Q19:Q20"/>
    <mergeCell ref="P11:P12"/>
    <mergeCell ref="N17:N18"/>
    <mergeCell ref="O17:O18"/>
    <mergeCell ref="P17:P18"/>
    <mergeCell ref="N19:N20"/>
    <mergeCell ref="O19:O20"/>
    <mergeCell ref="P19:P20"/>
    <mergeCell ref="T11:T12"/>
    <mergeCell ref="U11:U12"/>
    <mergeCell ref="V11:V12"/>
    <mergeCell ref="Q17:Q18"/>
    <mergeCell ref="R17:R18"/>
    <mergeCell ref="T17:T18"/>
    <mergeCell ref="U17:U18"/>
    <mergeCell ref="V17:V18"/>
    <mergeCell ref="R11:R12"/>
    <mergeCell ref="S11:S12"/>
    <mergeCell ref="S17:S18"/>
    <mergeCell ref="R15:R16"/>
    <mergeCell ref="S15:S16"/>
    <mergeCell ref="T15:T16"/>
    <mergeCell ref="U15:U16"/>
    <mergeCell ref="V15:V16"/>
    <mergeCell ref="A1:V1"/>
    <mergeCell ref="A2:A10"/>
    <mergeCell ref="B2:C10"/>
    <mergeCell ref="D2:E10"/>
    <mergeCell ref="F2:G10"/>
    <mergeCell ref="H2:I10"/>
    <mergeCell ref="J2:K10"/>
    <mergeCell ref="R2:R10"/>
    <mergeCell ref="S2:S10"/>
    <mergeCell ref="T2:T10"/>
    <mergeCell ref="U2:U10"/>
    <mergeCell ref="V2:V10"/>
    <mergeCell ref="L2:M10"/>
    <mergeCell ref="N2:N10"/>
    <mergeCell ref="O2:O10"/>
    <mergeCell ref="P2:P10"/>
    <mergeCell ref="Q2:Q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X17"/>
  <sheetViews>
    <sheetView workbookViewId="0">
      <selection activeCell="N2" sqref="N2:O2"/>
    </sheetView>
  </sheetViews>
  <sheetFormatPr baseColWidth="10" defaultColWidth="14.453125" defaultRowHeight="15" customHeight="1"/>
  <cols>
    <col min="1" max="1" width="27.7265625" customWidth="1"/>
    <col min="2" max="15" width="3.54296875" customWidth="1"/>
    <col min="16" max="24" width="5.7265625" customWidth="1"/>
  </cols>
  <sheetData>
    <row r="1" spans="1:24" ht="114" customHeight="1">
      <c r="A1" s="133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51.5" customHeight="1">
      <c r="A2" s="57" t="s">
        <v>78</v>
      </c>
      <c r="B2" s="153" t="str">
        <f>A3</f>
        <v>REAL HC - ANTIOQUIA</v>
      </c>
      <c r="C2" s="113"/>
      <c r="D2" s="159" t="str">
        <f>A5</f>
        <v>HURACANES - VALLE DEL CAUCA</v>
      </c>
      <c r="E2" s="113"/>
      <c r="F2" s="160" t="str">
        <f>A7</f>
        <v>FCM ROLLING - CALDAS</v>
      </c>
      <c r="G2" s="113"/>
      <c r="H2" s="161" t="str">
        <f>A9</f>
        <v>MANIZALES HC - CALDAS</v>
      </c>
      <c r="I2" s="113"/>
      <c r="J2" s="162" t="str">
        <f>A11</f>
        <v>SUPER PATÍN - ANTIOQUIA</v>
      </c>
      <c r="K2" s="113"/>
      <c r="L2" s="159" t="str">
        <f>A13</f>
        <v>CORAZONISTA X - BOGOTÁ</v>
      </c>
      <c r="M2" s="113"/>
      <c r="N2" s="163" t="str">
        <f>A15</f>
        <v>CORAZONISTA ROJO - BOGOTÁ</v>
      </c>
      <c r="O2" s="113"/>
      <c r="P2" s="58" t="s">
        <v>61</v>
      </c>
      <c r="Q2" s="58" t="s">
        <v>62</v>
      </c>
      <c r="R2" s="58" t="s">
        <v>63</v>
      </c>
      <c r="S2" s="58" t="s">
        <v>64</v>
      </c>
      <c r="T2" s="58" t="s">
        <v>65</v>
      </c>
      <c r="U2" s="58" t="s">
        <v>66</v>
      </c>
      <c r="V2" s="58" t="s">
        <v>79</v>
      </c>
      <c r="W2" s="58" t="s">
        <v>68</v>
      </c>
      <c r="X2" s="59" t="s">
        <v>69</v>
      </c>
    </row>
    <row r="3" spans="1:24" ht="14.5">
      <c r="A3" s="154" t="s">
        <v>14</v>
      </c>
      <c r="B3" s="60"/>
      <c r="C3" s="61"/>
      <c r="D3" s="62"/>
      <c r="E3" s="63">
        <v>1</v>
      </c>
      <c r="F3" s="62"/>
      <c r="G3" s="63">
        <v>1</v>
      </c>
      <c r="H3" s="62"/>
      <c r="I3" s="62">
        <v>3</v>
      </c>
      <c r="J3" s="64"/>
      <c r="K3" s="63">
        <v>1</v>
      </c>
      <c r="L3" s="62"/>
      <c r="M3" s="62">
        <v>2</v>
      </c>
      <c r="N3" s="64"/>
      <c r="O3" s="63">
        <v>3</v>
      </c>
      <c r="P3" s="152">
        <v>6</v>
      </c>
      <c r="Q3" s="152">
        <v>3</v>
      </c>
      <c r="R3" s="152">
        <v>0</v>
      </c>
      <c r="S3" s="152">
        <v>3</v>
      </c>
      <c r="T3" s="155">
        <f>B4+D4+F4+H4+J4+L4+N4</f>
        <v>22</v>
      </c>
      <c r="U3" s="155">
        <f>C3+E3+G3+I3+K3+M3+O3</f>
        <v>11</v>
      </c>
      <c r="V3" s="155">
        <f>T3-U3</f>
        <v>11</v>
      </c>
      <c r="W3" s="152">
        <f>(Q3*3)+(R3*1)</f>
        <v>9</v>
      </c>
      <c r="X3" s="158" t="s">
        <v>73</v>
      </c>
    </row>
    <row r="4" spans="1:24" ht="14.5">
      <c r="A4" s="136"/>
      <c r="B4" s="65"/>
      <c r="C4" s="66"/>
      <c r="D4" s="67">
        <v>0</v>
      </c>
      <c r="E4" s="68"/>
      <c r="F4" s="67">
        <v>6</v>
      </c>
      <c r="G4" s="68"/>
      <c r="H4" s="62">
        <v>2</v>
      </c>
      <c r="I4" s="68"/>
      <c r="J4" s="67">
        <v>3</v>
      </c>
      <c r="K4" s="68"/>
      <c r="L4" s="62">
        <v>9</v>
      </c>
      <c r="M4" s="68"/>
      <c r="N4" s="67">
        <v>2</v>
      </c>
      <c r="O4" s="68"/>
      <c r="P4" s="136"/>
      <c r="Q4" s="136"/>
      <c r="R4" s="136"/>
      <c r="S4" s="136"/>
      <c r="T4" s="136"/>
      <c r="U4" s="136"/>
      <c r="V4" s="136"/>
      <c r="W4" s="136"/>
      <c r="X4" s="136"/>
    </row>
    <row r="5" spans="1:24" ht="14.5">
      <c r="A5" s="156" t="s">
        <v>30</v>
      </c>
      <c r="B5" s="64"/>
      <c r="C5" s="63">
        <v>0</v>
      </c>
      <c r="D5" s="60"/>
      <c r="E5" s="61"/>
      <c r="F5" s="62"/>
      <c r="G5" s="62">
        <v>0</v>
      </c>
      <c r="H5" s="69">
        <v>2</v>
      </c>
      <c r="I5" s="62">
        <v>3</v>
      </c>
      <c r="J5" s="64"/>
      <c r="K5" s="63">
        <v>0</v>
      </c>
      <c r="L5" s="70"/>
      <c r="M5" s="62">
        <v>1</v>
      </c>
      <c r="N5" s="64"/>
      <c r="O5" s="63">
        <v>1</v>
      </c>
      <c r="P5" s="152">
        <v>6</v>
      </c>
      <c r="Q5" s="152">
        <v>5</v>
      </c>
      <c r="R5" s="152">
        <v>1</v>
      </c>
      <c r="S5" s="152">
        <v>0</v>
      </c>
      <c r="T5" s="155">
        <f>B6+D6+F6+H6+J6+L6+N6</f>
        <v>16</v>
      </c>
      <c r="U5" s="155">
        <f>C5+E5+G5+I5+K5+M5+O5</f>
        <v>5</v>
      </c>
      <c r="V5" s="155">
        <f>T5-U5</f>
        <v>11</v>
      </c>
      <c r="W5" s="152">
        <f>(Q5*3)+(R5*1)</f>
        <v>16</v>
      </c>
      <c r="X5" s="158" t="s">
        <v>70</v>
      </c>
    </row>
    <row r="6" spans="1:24" ht="14.5">
      <c r="A6" s="157"/>
      <c r="B6" s="71">
        <v>1</v>
      </c>
      <c r="C6" s="68"/>
      <c r="D6" s="65"/>
      <c r="E6" s="66"/>
      <c r="F6" s="62">
        <v>1</v>
      </c>
      <c r="G6" s="68"/>
      <c r="H6" s="62">
        <v>3</v>
      </c>
      <c r="I6" s="72">
        <v>0</v>
      </c>
      <c r="J6" s="67">
        <v>4</v>
      </c>
      <c r="K6" s="68"/>
      <c r="L6" s="62">
        <v>3</v>
      </c>
      <c r="M6" s="68"/>
      <c r="N6" s="67">
        <v>4</v>
      </c>
      <c r="O6" s="68"/>
      <c r="P6" s="136"/>
      <c r="Q6" s="136"/>
      <c r="R6" s="136"/>
      <c r="S6" s="136"/>
      <c r="T6" s="136"/>
      <c r="U6" s="136"/>
      <c r="V6" s="136"/>
      <c r="W6" s="136"/>
      <c r="X6" s="136"/>
    </row>
    <row r="7" spans="1:24" ht="14.5">
      <c r="A7" s="164" t="s">
        <v>17</v>
      </c>
      <c r="B7" s="62"/>
      <c r="C7" s="63">
        <v>6</v>
      </c>
      <c r="D7" s="62"/>
      <c r="E7" s="62">
        <v>1</v>
      </c>
      <c r="F7" s="73"/>
      <c r="G7" s="61"/>
      <c r="H7" s="70"/>
      <c r="I7" s="63">
        <v>1</v>
      </c>
      <c r="J7" s="62"/>
      <c r="K7" s="63">
        <v>2</v>
      </c>
      <c r="L7" s="70"/>
      <c r="M7" s="63">
        <v>1</v>
      </c>
      <c r="N7" s="62"/>
      <c r="O7" s="63">
        <v>5</v>
      </c>
      <c r="P7" s="152">
        <v>6</v>
      </c>
      <c r="Q7" s="152">
        <v>1</v>
      </c>
      <c r="R7" s="152">
        <v>0</v>
      </c>
      <c r="S7" s="152">
        <v>5</v>
      </c>
      <c r="T7" s="155">
        <f>B8+D8+F8+H8+J8+L8+N8</f>
        <v>6</v>
      </c>
      <c r="U7" s="155">
        <f>C7+E7+G7+I7+K7+M7+O7</f>
        <v>16</v>
      </c>
      <c r="V7" s="155">
        <f>T7-U7</f>
        <v>-10</v>
      </c>
      <c r="W7" s="152">
        <f>(Q7*3)+(R7*1)</f>
        <v>3</v>
      </c>
      <c r="X7" s="158" t="s">
        <v>77</v>
      </c>
    </row>
    <row r="8" spans="1:24" ht="14.5">
      <c r="A8" s="136"/>
      <c r="B8" s="67">
        <v>1</v>
      </c>
      <c r="C8" s="68"/>
      <c r="D8" s="62">
        <v>0</v>
      </c>
      <c r="E8" s="68"/>
      <c r="F8" s="65"/>
      <c r="G8" s="66"/>
      <c r="H8" s="67">
        <v>0</v>
      </c>
      <c r="I8" s="68"/>
      <c r="J8" s="67">
        <v>1</v>
      </c>
      <c r="K8" s="68"/>
      <c r="L8" s="67">
        <v>3</v>
      </c>
      <c r="M8" s="68"/>
      <c r="N8" s="67">
        <v>1</v>
      </c>
      <c r="O8" s="68"/>
      <c r="P8" s="136"/>
      <c r="Q8" s="136"/>
      <c r="R8" s="136"/>
      <c r="S8" s="136"/>
      <c r="T8" s="136"/>
      <c r="U8" s="136"/>
      <c r="V8" s="136"/>
      <c r="W8" s="136"/>
      <c r="X8" s="136"/>
    </row>
    <row r="9" spans="1:24" ht="14.5">
      <c r="A9" s="165" t="s">
        <v>16</v>
      </c>
      <c r="B9" s="62"/>
      <c r="C9" s="63">
        <v>2</v>
      </c>
      <c r="D9" s="74">
        <v>0</v>
      </c>
      <c r="E9" s="75">
        <v>3</v>
      </c>
      <c r="F9" s="62"/>
      <c r="G9" s="63">
        <v>0</v>
      </c>
      <c r="H9" s="60"/>
      <c r="I9" s="61"/>
      <c r="J9" s="62"/>
      <c r="K9" s="62">
        <v>1</v>
      </c>
      <c r="L9" s="64"/>
      <c r="M9" s="63">
        <v>2</v>
      </c>
      <c r="N9" s="62"/>
      <c r="O9" s="63">
        <v>1</v>
      </c>
      <c r="P9" s="152">
        <v>6</v>
      </c>
      <c r="Q9" s="152">
        <v>5</v>
      </c>
      <c r="R9" s="152">
        <v>1</v>
      </c>
      <c r="S9" s="152">
        <v>0</v>
      </c>
      <c r="T9" s="155">
        <f>B10+D10+F10+H10+J10+L10+N10</f>
        <v>24</v>
      </c>
      <c r="U9" s="155">
        <f>C9+E9+G9+I9+K9+M9+O9</f>
        <v>9</v>
      </c>
      <c r="V9" s="155">
        <f>T9-U9</f>
        <v>15</v>
      </c>
      <c r="W9" s="152">
        <f>(Q9*3)+(R9*1)</f>
        <v>16</v>
      </c>
      <c r="X9" s="158" t="s">
        <v>71</v>
      </c>
    </row>
    <row r="10" spans="1:24" ht="14.5">
      <c r="A10" s="136"/>
      <c r="B10" s="67">
        <v>3</v>
      </c>
      <c r="C10" s="68"/>
      <c r="D10" s="76">
        <v>3</v>
      </c>
      <c r="E10" s="77">
        <v>2</v>
      </c>
      <c r="F10" s="67">
        <v>1</v>
      </c>
      <c r="G10" s="68"/>
      <c r="H10" s="65"/>
      <c r="I10" s="66"/>
      <c r="J10" s="62">
        <v>5</v>
      </c>
      <c r="K10" s="68"/>
      <c r="L10" s="67">
        <v>7</v>
      </c>
      <c r="M10" s="68"/>
      <c r="N10" s="67">
        <v>5</v>
      </c>
      <c r="O10" s="68"/>
      <c r="P10" s="136"/>
      <c r="Q10" s="136"/>
      <c r="R10" s="136"/>
      <c r="S10" s="136"/>
      <c r="T10" s="136"/>
      <c r="U10" s="136"/>
      <c r="V10" s="136"/>
      <c r="W10" s="136"/>
      <c r="X10" s="136"/>
    </row>
    <row r="11" spans="1:24" ht="14.5">
      <c r="A11" s="166" t="s">
        <v>80</v>
      </c>
      <c r="B11" s="62"/>
      <c r="C11" s="63">
        <v>3</v>
      </c>
      <c r="D11" s="62"/>
      <c r="E11" s="63">
        <v>4</v>
      </c>
      <c r="F11" s="62"/>
      <c r="G11" s="63">
        <v>1</v>
      </c>
      <c r="H11" s="62"/>
      <c r="I11" s="62">
        <v>5</v>
      </c>
      <c r="J11" s="73"/>
      <c r="K11" s="61"/>
      <c r="L11" s="62"/>
      <c r="M11" s="62">
        <v>4</v>
      </c>
      <c r="N11" s="64"/>
      <c r="O11" s="63">
        <v>2</v>
      </c>
      <c r="P11" s="152">
        <v>6</v>
      </c>
      <c r="Q11" s="152">
        <v>2</v>
      </c>
      <c r="R11" s="152">
        <v>0</v>
      </c>
      <c r="S11" s="152">
        <v>4</v>
      </c>
      <c r="T11" s="155">
        <f>B12+D12+F12+H12+J12+L12+N12</f>
        <v>9</v>
      </c>
      <c r="U11" s="155">
        <f>C11+E11+G11+I11+K11+M11+O11</f>
        <v>19</v>
      </c>
      <c r="V11" s="155">
        <f>T11-U11</f>
        <v>-10</v>
      </c>
      <c r="W11" s="152">
        <f>(Q11*3)+(R11*1)</f>
        <v>6</v>
      </c>
      <c r="X11" s="158" t="s">
        <v>72</v>
      </c>
    </row>
    <row r="12" spans="1:24" ht="14.5">
      <c r="A12" s="136"/>
      <c r="B12" s="67">
        <v>1</v>
      </c>
      <c r="C12" s="68"/>
      <c r="D12" s="67">
        <v>0</v>
      </c>
      <c r="E12" s="68"/>
      <c r="F12" s="67">
        <v>2</v>
      </c>
      <c r="G12" s="68"/>
      <c r="H12" s="62">
        <v>1</v>
      </c>
      <c r="I12" s="68"/>
      <c r="J12" s="65"/>
      <c r="K12" s="66"/>
      <c r="L12" s="62">
        <v>2</v>
      </c>
      <c r="M12" s="68"/>
      <c r="N12" s="67">
        <v>3</v>
      </c>
      <c r="O12" s="68"/>
      <c r="P12" s="136"/>
      <c r="Q12" s="136"/>
      <c r="R12" s="136"/>
      <c r="S12" s="136"/>
      <c r="T12" s="136"/>
      <c r="U12" s="136"/>
      <c r="V12" s="136"/>
      <c r="W12" s="136"/>
      <c r="X12" s="136"/>
    </row>
    <row r="13" spans="1:24" ht="14.5">
      <c r="A13" s="167" t="s">
        <v>81</v>
      </c>
      <c r="B13" s="62"/>
      <c r="C13" s="63">
        <v>9</v>
      </c>
      <c r="D13" s="62"/>
      <c r="E13" s="63">
        <v>3</v>
      </c>
      <c r="F13" s="62"/>
      <c r="G13" s="63">
        <v>3</v>
      </c>
      <c r="H13" s="70"/>
      <c r="I13" s="63">
        <v>7</v>
      </c>
      <c r="J13" s="62"/>
      <c r="K13" s="62">
        <v>2</v>
      </c>
      <c r="L13" s="73"/>
      <c r="M13" s="61"/>
      <c r="N13" s="62"/>
      <c r="O13" s="63">
        <v>7</v>
      </c>
      <c r="P13" s="152">
        <v>6</v>
      </c>
      <c r="Q13" s="152">
        <v>1</v>
      </c>
      <c r="R13" s="152">
        <v>0</v>
      </c>
      <c r="S13" s="152">
        <v>5</v>
      </c>
      <c r="T13" s="155">
        <f>B14+D14+F14+H14+J14+L14+N14</f>
        <v>14</v>
      </c>
      <c r="U13" s="155">
        <f>C13+E13+G13+I13+K13+M13+O13</f>
        <v>31</v>
      </c>
      <c r="V13" s="155">
        <f>T13-U13</f>
        <v>-17</v>
      </c>
      <c r="W13" s="152">
        <f>(Q13*3)+(R13*1)</f>
        <v>3</v>
      </c>
      <c r="X13" s="158" t="s">
        <v>82</v>
      </c>
    </row>
    <row r="14" spans="1:24" ht="14.5">
      <c r="A14" s="136"/>
      <c r="B14" s="67">
        <v>2</v>
      </c>
      <c r="C14" s="68"/>
      <c r="D14" s="67">
        <v>1</v>
      </c>
      <c r="E14" s="68"/>
      <c r="F14" s="67">
        <v>1</v>
      </c>
      <c r="G14" s="68"/>
      <c r="H14" s="67">
        <v>2</v>
      </c>
      <c r="I14" s="68"/>
      <c r="J14" s="62">
        <v>4</v>
      </c>
      <c r="K14" s="68"/>
      <c r="L14" s="65"/>
      <c r="M14" s="66"/>
      <c r="N14" s="67">
        <v>4</v>
      </c>
      <c r="O14" s="68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4" ht="14.5">
      <c r="A15" s="168" t="s">
        <v>35</v>
      </c>
      <c r="B15" s="78"/>
      <c r="C15" s="75">
        <v>2</v>
      </c>
      <c r="D15" s="62"/>
      <c r="E15" s="63">
        <v>4</v>
      </c>
      <c r="F15" s="62"/>
      <c r="G15" s="63">
        <v>1</v>
      </c>
      <c r="H15" s="62"/>
      <c r="I15" s="63">
        <v>5</v>
      </c>
      <c r="J15" s="70"/>
      <c r="K15" s="63">
        <v>3</v>
      </c>
      <c r="L15" s="62"/>
      <c r="M15" s="63">
        <v>4</v>
      </c>
      <c r="N15" s="60"/>
      <c r="O15" s="61"/>
      <c r="P15" s="152">
        <v>6</v>
      </c>
      <c r="Q15" s="152">
        <v>3</v>
      </c>
      <c r="R15" s="152">
        <v>0</v>
      </c>
      <c r="S15" s="152">
        <v>3</v>
      </c>
      <c r="T15" s="155">
        <f>B16+D16+F16+H16+J16+L16+N16</f>
        <v>19</v>
      </c>
      <c r="U15" s="155">
        <f>C15+E15+G15+I15+K15+M15+O15</f>
        <v>19</v>
      </c>
      <c r="V15" s="155">
        <f>T15-U15</f>
        <v>0</v>
      </c>
      <c r="W15" s="152">
        <f>(Q15*3)+(R15*1)</f>
        <v>9</v>
      </c>
      <c r="X15" s="158" t="s">
        <v>75</v>
      </c>
    </row>
    <row r="16" spans="1:24" ht="14.5">
      <c r="A16" s="136"/>
      <c r="B16" s="76">
        <v>3</v>
      </c>
      <c r="C16" s="79"/>
      <c r="D16" s="67">
        <v>1</v>
      </c>
      <c r="E16" s="68"/>
      <c r="F16" s="67">
        <v>5</v>
      </c>
      <c r="G16" s="68"/>
      <c r="H16" s="67">
        <v>1</v>
      </c>
      <c r="I16" s="68"/>
      <c r="J16" s="67">
        <v>2</v>
      </c>
      <c r="K16" s="68"/>
      <c r="L16" s="67">
        <v>7</v>
      </c>
      <c r="M16" s="68"/>
      <c r="N16" s="65"/>
      <c r="O16" s="66"/>
      <c r="P16" s="136"/>
      <c r="Q16" s="136"/>
      <c r="R16" s="136"/>
      <c r="S16" s="136"/>
      <c r="T16" s="136"/>
      <c r="U16" s="136"/>
      <c r="V16" s="136"/>
      <c r="W16" s="136"/>
      <c r="X16" s="136"/>
    </row>
    <row r="17" spans="1:24" ht="87.75" customHeight="1">
      <c r="A17" s="16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</row>
  </sheetData>
  <sheetProtection algorithmName="SHA-512" hashValue="36hV3iWLduuINldS3Md9EW2WUSMNXn7nsAx/2xb6uJnJ1BE2j3f544n4B6wipNH8Fs5DVgJ1PgyPjJltYtNdww==" saltValue="9Ylk/Rt4XPT/KxZwTw7cNw==" spinCount="100000" sheet="1" objects="1" scenarios="1"/>
  <mergeCells count="79">
    <mergeCell ref="X11:X12"/>
    <mergeCell ref="T15:T16"/>
    <mergeCell ref="U15:U16"/>
    <mergeCell ref="A17:X17"/>
    <mergeCell ref="S11:S12"/>
    <mergeCell ref="T11:T12"/>
    <mergeCell ref="U11:U12"/>
    <mergeCell ref="V11:V12"/>
    <mergeCell ref="W11:W12"/>
    <mergeCell ref="A7:A8"/>
    <mergeCell ref="A9:A10"/>
    <mergeCell ref="A11:A12"/>
    <mergeCell ref="A13:A14"/>
    <mergeCell ref="A15:A16"/>
    <mergeCell ref="A1:X1"/>
    <mergeCell ref="U3:U4"/>
    <mergeCell ref="V3:V4"/>
    <mergeCell ref="W3:W4"/>
    <mergeCell ref="X3:X4"/>
    <mergeCell ref="X13:X14"/>
    <mergeCell ref="X15:X16"/>
    <mergeCell ref="D2:E2"/>
    <mergeCell ref="F2:G2"/>
    <mergeCell ref="H2:I2"/>
    <mergeCell ref="J2:K2"/>
    <mergeCell ref="L2:M2"/>
    <mergeCell ref="N2:O2"/>
    <mergeCell ref="T5:T6"/>
    <mergeCell ref="U5:U6"/>
    <mergeCell ref="V5:V6"/>
    <mergeCell ref="W5:W6"/>
    <mergeCell ref="X5:X6"/>
    <mergeCell ref="V9:V10"/>
    <mergeCell ref="W9:W10"/>
    <mergeCell ref="X9:X10"/>
    <mergeCell ref="V15:V16"/>
    <mergeCell ref="W15:W16"/>
    <mergeCell ref="T13:T14"/>
    <mergeCell ref="U13:U14"/>
    <mergeCell ref="V13:V14"/>
    <mergeCell ref="W13:W14"/>
    <mergeCell ref="R11:R12"/>
    <mergeCell ref="P3:P4"/>
    <mergeCell ref="P5:P6"/>
    <mergeCell ref="P9:P10"/>
    <mergeCell ref="P11:P12"/>
    <mergeCell ref="Q11:Q12"/>
    <mergeCell ref="P15:P16"/>
    <mergeCell ref="Q15:Q16"/>
    <mergeCell ref="S15:S16"/>
    <mergeCell ref="R15:R16"/>
    <mergeCell ref="R13:R14"/>
    <mergeCell ref="P13:P14"/>
    <mergeCell ref="Q13:Q14"/>
    <mergeCell ref="S13:S14"/>
    <mergeCell ref="X7:X8"/>
    <mergeCell ref="Q5:Q6"/>
    <mergeCell ref="S5:S6"/>
    <mergeCell ref="Q9:Q10"/>
    <mergeCell ref="S9:S10"/>
    <mergeCell ref="T9:T10"/>
    <mergeCell ref="U9:U10"/>
    <mergeCell ref="R9:R10"/>
    <mergeCell ref="T7:T8"/>
    <mergeCell ref="S7:S8"/>
    <mergeCell ref="U7:U8"/>
    <mergeCell ref="V7:V8"/>
    <mergeCell ref="W7:W8"/>
    <mergeCell ref="B2:C2"/>
    <mergeCell ref="A3:A4"/>
    <mergeCell ref="S3:S4"/>
    <mergeCell ref="T3:T4"/>
    <mergeCell ref="A5:A6"/>
    <mergeCell ref="Q3:Q4"/>
    <mergeCell ref="P7:P8"/>
    <mergeCell ref="Q7:Q8"/>
    <mergeCell ref="R3:R4"/>
    <mergeCell ref="R7:R8"/>
    <mergeCell ref="R5:R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21"/>
  <sheetViews>
    <sheetView workbookViewId="0">
      <selection activeCell="A12" sqref="A12:L12"/>
    </sheetView>
  </sheetViews>
  <sheetFormatPr baseColWidth="10" defaultColWidth="14.453125" defaultRowHeight="15" customHeight="1"/>
  <cols>
    <col min="1" max="1" width="42.26953125" customWidth="1"/>
    <col min="2" max="12" width="5.81640625" customWidth="1"/>
  </cols>
  <sheetData>
    <row r="1" spans="1:12" ht="93" customHeight="1">
      <c r="A1" s="174" t="s">
        <v>83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</row>
    <row r="2" spans="1:12" ht="14.5">
      <c r="A2" s="175" t="s">
        <v>84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2" ht="14.5">
      <c r="A3" s="170" t="s">
        <v>85</v>
      </c>
      <c r="B3" s="171" t="s">
        <v>86</v>
      </c>
      <c r="C3" s="115"/>
      <c r="D3" s="115"/>
      <c r="E3" s="115"/>
      <c r="F3" s="115"/>
      <c r="G3" s="115"/>
      <c r="H3" s="115"/>
      <c r="I3" s="116"/>
      <c r="J3" s="172" t="s">
        <v>87</v>
      </c>
      <c r="K3" s="172" t="s">
        <v>88</v>
      </c>
      <c r="L3" s="173" t="s">
        <v>89</v>
      </c>
    </row>
    <row r="4" spans="1:12" ht="14.5">
      <c r="A4" s="136"/>
      <c r="B4" s="80">
        <v>1</v>
      </c>
      <c r="C4" s="80">
        <v>2</v>
      </c>
      <c r="D4" s="80">
        <v>3</v>
      </c>
      <c r="E4" s="80">
        <v>4</v>
      </c>
      <c r="F4" s="80">
        <v>5</v>
      </c>
      <c r="G4" s="80">
        <v>6</v>
      </c>
      <c r="H4" s="80">
        <v>7</v>
      </c>
      <c r="I4" s="80">
        <v>8</v>
      </c>
      <c r="J4" s="116"/>
      <c r="K4" s="116"/>
      <c r="L4" s="116"/>
    </row>
    <row r="5" spans="1:12" ht="14.5">
      <c r="A5" s="81" t="s">
        <v>30</v>
      </c>
      <c r="B5" s="82">
        <v>1</v>
      </c>
      <c r="C5" s="82">
        <v>1</v>
      </c>
      <c r="D5" s="82">
        <v>0</v>
      </c>
      <c r="E5" s="82"/>
      <c r="F5" s="82">
        <v>1</v>
      </c>
      <c r="G5" s="82">
        <v>3</v>
      </c>
      <c r="H5" s="82">
        <v>0</v>
      </c>
      <c r="I5" s="82">
        <v>1</v>
      </c>
      <c r="J5" s="83">
        <f t="shared" ref="J5:J11" si="0">B5+C5+D5+E5+F5+G5+H5+I5</f>
        <v>7</v>
      </c>
      <c r="K5" s="82">
        <v>7</v>
      </c>
      <c r="L5" s="84">
        <f t="shared" ref="L5:L11" si="1">J5/K5</f>
        <v>1</v>
      </c>
    </row>
    <row r="6" spans="1:12" ht="14.5">
      <c r="A6" s="85" t="s">
        <v>16</v>
      </c>
      <c r="B6" s="82">
        <v>1</v>
      </c>
      <c r="C6" s="82">
        <v>0</v>
      </c>
      <c r="D6" s="82"/>
      <c r="E6" s="82">
        <v>2</v>
      </c>
      <c r="F6" s="82">
        <v>2</v>
      </c>
      <c r="G6" s="82">
        <v>3</v>
      </c>
      <c r="H6" s="82">
        <v>1</v>
      </c>
      <c r="I6" s="82">
        <v>1</v>
      </c>
      <c r="J6" s="83">
        <f t="shared" si="0"/>
        <v>10</v>
      </c>
      <c r="K6" s="82">
        <v>7</v>
      </c>
      <c r="L6" s="84">
        <f t="shared" si="1"/>
        <v>1.4285714285714286</v>
      </c>
    </row>
    <row r="7" spans="1:12" ht="14.5">
      <c r="A7" s="85" t="s">
        <v>27</v>
      </c>
      <c r="B7" s="82"/>
      <c r="C7" s="82">
        <v>3</v>
      </c>
      <c r="D7" s="82">
        <v>2</v>
      </c>
      <c r="E7" s="82">
        <v>1</v>
      </c>
      <c r="F7" s="82">
        <v>3</v>
      </c>
      <c r="G7" s="82">
        <v>1</v>
      </c>
      <c r="H7" s="82">
        <v>1</v>
      </c>
      <c r="I7" s="82"/>
      <c r="J7" s="83">
        <f t="shared" si="0"/>
        <v>11</v>
      </c>
      <c r="K7" s="82">
        <v>6</v>
      </c>
      <c r="L7" s="84">
        <f t="shared" si="1"/>
        <v>1.8333333333333333</v>
      </c>
    </row>
    <row r="8" spans="1:12" ht="14.5">
      <c r="A8" s="85" t="s">
        <v>17</v>
      </c>
      <c r="B8" s="82">
        <v>1</v>
      </c>
      <c r="C8" s="82">
        <v>1</v>
      </c>
      <c r="D8" s="82">
        <v>1</v>
      </c>
      <c r="E8" s="82">
        <v>5</v>
      </c>
      <c r="F8" s="82">
        <v>2</v>
      </c>
      <c r="G8" s="82">
        <v>6</v>
      </c>
      <c r="H8" s="82"/>
      <c r="I8" s="82"/>
      <c r="J8" s="83">
        <f t="shared" si="0"/>
        <v>16</v>
      </c>
      <c r="K8" s="82">
        <v>6</v>
      </c>
      <c r="L8" s="84">
        <f t="shared" si="1"/>
        <v>2.6666666666666665</v>
      </c>
    </row>
    <row r="9" spans="1:12" ht="14.5">
      <c r="A9" s="85" t="s">
        <v>35</v>
      </c>
      <c r="B9" s="82">
        <v>4</v>
      </c>
      <c r="C9" s="82">
        <v>2</v>
      </c>
      <c r="D9" s="82">
        <v>3</v>
      </c>
      <c r="E9" s="82">
        <v>1</v>
      </c>
      <c r="F9" s="82"/>
      <c r="G9" s="82">
        <v>4</v>
      </c>
      <c r="H9" s="82">
        <v>5</v>
      </c>
      <c r="I9" s="82"/>
      <c r="J9" s="83">
        <f t="shared" si="0"/>
        <v>19</v>
      </c>
      <c r="K9" s="82">
        <v>6</v>
      </c>
      <c r="L9" s="84">
        <f t="shared" si="1"/>
        <v>3.1666666666666665</v>
      </c>
    </row>
    <row r="10" spans="1:12" ht="14.5">
      <c r="A10" s="85" t="s">
        <v>32</v>
      </c>
      <c r="B10" s="82">
        <v>5</v>
      </c>
      <c r="C10" s="82">
        <v>4</v>
      </c>
      <c r="D10" s="82">
        <v>2</v>
      </c>
      <c r="E10" s="82">
        <v>3</v>
      </c>
      <c r="F10" s="82">
        <v>1</v>
      </c>
      <c r="G10" s="82"/>
      <c r="H10" s="82">
        <v>4</v>
      </c>
      <c r="I10" s="82"/>
      <c r="J10" s="83">
        <f t="shared" si="0"/>
        <v>19</v>
      </c>
      <c r="K10" s="82">
        <v>6</v>
      </c>
      <c r="L10" s="84">
        <f t="shared" si="1"/>
        <v>3.1666666666666665</v>
      </c>
    </row>
    <row r="11" spans="1:12" ht="14.5">
      <c r="A11" s="85" t="s">
        <v>34</v>
      </c>
      <c r="B11" s="82">
        <v>3</v>
      </c>
      <c r="C11" s="82"/>
      <c r="D11" s="82">
        <v>9</v>
      </c>
      <c r="E11" s="82">
        <v>7</v>
      </c>
      <c r="F11" s="82">
        <v>3</v>
      </c>
      <c r="G11" s="82">
        <v>7</v>
      </c>
      <c r="H11" s="82">
        <v>2</v>
      </c>
      <c r="I11" s="82"/>
      <c r="J11" s="83">
        <f t="shared" si="0"/>
        <v>31</v>
      </c>
      <c r="K11" s="82">
        <v>6</v>
      </c>
      <c r="L11" s="84">
        <f t="shared" si="1"/>
        <v>5.166666666666667</v>
      </c>
    </row>
    <row r="12" spans="1:12" ht="14.5">
      <c r="A12" s="175" t="s">
        <v>90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6"/>
    </row>
    <row r="13" spans="1:12" ht="14.5">
      <c r="A13" s="170" t="s">
        <v>85</v>
      </c>
      <c r="B13" s="171" t="s">
        <v>86</v>
      </c>
      <c r="C13" s="115"/>
      <c r="D13" s="115"/>
      <c r="E13" s="115"/>
      <c r="F13" s="115"/>
      <c r="G13" s="115"/>
      <c r="H13" s="115"/>
      <c r="I13" s="116"/>
      <c r="J13" s="172" t="s">
        <v>87</v>
      </c>
      <c r="K13" s="172" t="s">
        <v>88</v>
      </c>
      <c r="L13" s="173" t="s">
        <v>89</v>
      </c>
    </row>
    <row r="14" spans="1:12" ht="14.5">
      <c r="A14" s="136"/>
      <c r="B14" s="80">
        <v>1</v>
      </c>
      <c r="C14" s="80">
        <v>2</v>
      </c>
      <c r="D14" s="80">
        <v>3</v>
      </c>
      <c r="E14" s="80">
        <v>4</v>
      </c>
      <c r="F14" s="80">
        <v>5</v>
      </c>
      <c r="G14" s="80">
        <v>6</v>
      </c>
      <c r="H14" s="80">
        <v>7</v>
      </c>
      <c r="I14" s="80">
        <v>8</v>
      </c>
      <c r="J14" s="116"/>
      <c r="K14" s="116"/>
      <c r="L14" s="116"/>
    </row>
    <row r="15" spans="1:12" ht="14.5">
      <c r="A15" s="86" t="s">
        <v>14</v>
      </c>
      <c r="B15" s="82">
        <v>0</v>
      </c>
      <c r="C15" s="82">
        <v>1</v>
      </c>
      <c r="D15" s="82">
        <v>1</v>
      </c>
      <c r="E15" s="82">
        <v>0</v>
      </c>
      <c r="F15" s="82">
        <v>2</v>
      </c>
      <c r="G15" s="82">
        <v>5</v>
      </c>
      <c r="H15" s="82"/>
      <c r="I15" s="82"/>
      <c r="J15" s="83">
        <f t="shared" ref="J15:J20" si="2">B15+C15+D15+E15+F15+G15</f>
        <v>9</v>
      </c>
      <c r="K15" s="82">
        <v>6</v>
      </c>
      <c r="L15" s="84">
        <f t="shared" ref="L15:L20" si="3">J15/K15</f>
        <v>1.5</v>
      </c>
    </row>
    <row r="16" spans="1:12" ht="14.5">
      <c r="A16" s="86" t="s">
        <v>20</v>
      </c>
      <c r="B16" s="82">
        <v>3</v>
      </c>
      <c r="C16" s="82">
        <v>0</v>
      </c>
      <c r="D16" s="82">
        <v>3</v>
      </c>
      <c r="E16" s="82">
        <v>2</v>
      </c>
      <c r="F16" s="82">
        <v>1</v>
      </c>
      <c r="G16" s="82"/>
      <c r="H16" s="82"/>
      <c r="I16" s="82"/>
      <c r="J16" s="83">
        <f t="shared" si="2"/>
        <v>9</v>
      </c>
      <c r="K16" s="82">
        <v>5</v>
      </c>
      <c r="L16" s="84">
        <f t="shared" si="3"/>
        <v>1.8</v>
      </c>
    </row>
    <row r="17" spans="1:12" ht="14.5">
      <c r="A17" s="86" t="s">
        <v>16</v>
      </c>
      <c r="B17" s="82">
        <v>1</v>
      </c>
      <c r="C17" s="82">
        <v>5</v>
      </c>
      <c r="D17" s="82">
        <v>7</v>
      </c>
      <c r="E17" s="82">
        <v>2</v>
      </c>
      <c r="F17" s="82">
        <v>4</v>
      </c>
      <c r="G17" s="82">
        <v>6</v>
      </c>
      <c r="H17" s="82"/>
      <c r="I17" s="82"/>
      <c r="J17" s="83">
        <f t="shared" si="2"/>
        <v>25</v>
      </c>
      <c r="K17" s="82">
        <v>6</v>
      </c>
      <c r="L17" s="84">
        <f t="shared" si="3"/>
        <v>4.166666666666667</v>
      </c>
    </row>
    <row r="18" spans="1:12" ht="14.5">
      <c r="A18" s="86" t="s">
        <v>18</v>
      </c>
      <c r="B18" s="82">
        <v>0</v>
      </c>
      <c r="C18" s="82">
        <v>10</v>
      </c>
      <c r="D18" s="82">
        <v>3</v>
      </c>
      <c r="E18" s="82">
        <v>6</v>
      </c>
      <c r="F18" s="82">
        <v>2</v>
      </c>
      <c r="G18" s="82"/>
      <c r="H18" s="82"/>
      <c r="I18" s="82"/>
      <c r="J18" s="83">
        <f t="shared" si="2"/>
        <v>21</v>
      </c>
      <c r="K18" s="82">
        <v>5</v>
      </c>
      <c r="L18" s="84">
        <f t="shared" si="3"/>
        <v>4.2</v>
      </c>
    </row>
    <row r="19" spans="1:12" ht="14.5">
      <c r="A19" s="86" t="s">
        <v>21</v>
      </c>
      <c r="B19" s="82">
        <v>5</v>
      </c>
      <c r="C19" s="82">
        <v>6</v>
      </c>
      <c r="D19" s="82">
        <v>9</v>
      </c>
      <c r="E19" s="82">
        <v>2</v>
      </c>
      <c r="F19" s="82">
        <v>4</v>
      </c>
      <c r="G19" s="82"/>
      <c r="H19" s="82"/>
      <c r="I19" s="82"/>
      <c r="J19" s="83">
        <f t="shared" si="2"/>
        <v>26</v>
      </c>
      <c r="K19" s="82">
        <v>5</v>
      </c>
      <c r="L19" s="84">
        <f t="shared" si="3"/>
        <v>5.2</v>
      </c>
    </row>
    <row r="20" spans="1:12" ht="14.5">
      <c r="A20" s="86" t="s">
        <v>17</v>
      </c>
      <c r="B20" s="82">
        <v>6</v>
      </c>
      <c r="C20" s="82">
        <v>5</v>
      </c>
      <c r="D20" s="82">
        <v>8</v>
      </c>
      <c r="E20" s="82">
        <v>5</v>
      </c>
      <c r="F20" s="82">
        <v>3</v>
      </c>
      <c r="G20" s="82"/>
      <c r="H20" s="82"/>
      <c r="I20" s="82"/>
      <c r="J20" s="83">
        <f t="shared" si="2"/>
        <v>27</v>
      </c>
      <c r="K20" s="82">
        <v>5</v>
      </c>
      <c r="L20" s="84">
        <f t="shared" si="3"/>
        <v>5.4</v>
      </c>
    </row>
    <row r="21" spans="1:12" ht="74.25" customHeight="1">
      <c r="A21" s="16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</row>
  </sheetData>
  <sheetProtection algorithmName="SHA-512" hashValue="3miYpwAKd4HAznZPkzGitrvoj+zAr8B8FtABzztAzHEAu+5rm+Wm6Z4/FVGCjkI83tlTG5PFbnTiYgJyHnSs+g==" saltValue="1nIC7hTY0DKnsLrzJ/VXCg==" spinCount="100000" sheet="1" objects="1" scenarios="1"/>
  <mergeCells count="14">
    <mergeCell ref="L13:L14"/>
    <mergeCell ref="A21:L21"/>
    <mergeCell ref="A1:L1"/>
    <mergeCell ref="A2:L2"/>
    <mergeCell ref="B3:I3"/>
    <mergeCell ref="J3:J4"/>
    <mergeCell ref="K3:K4"/>
    <mergeCell ref="L3:L4"/>
    <mergeCell ref="A12:L12"/>
    <mergeCell ref="A3:A4"/>
    <mergeCell ref="A13:A14"/>
    <mergeCell ref="B13:I13"/>
    <mergeCell ref="J13:J14"/>
    <mergeCell ref="K13:K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P72"/>
  <sheetViews>
    <sheetView tabSelected="1" workbookViewId="0">
      <selection activeCell="H8" sqref="H8"/>
    </sheetView>
  </sheetViews>
  <sheetFormatPr baseColWidth="10" defaultColWidth="14.453125" defaultRowHeight="15" customHeight="1"/>
  <cols>
    <col min="1" max="1" width="37.7265625" customWidth="1"/>
    <col min="2" max="2" width="40.81640625" customWidth="1"/>
    <col min="3" max="13" width="3.54296875" customWidth="1"/>
    <col min="14" max="14" width="3.7265625" customWidth="1"/>
    <col min="15" max="15" width="8" customWidth="1"/>
    <col min="16" max="16" width="7.08984375" customWidth="1"/>
  </cols>
  <sheetData>
    <row r="1" spans="1:16" ht="117.75" customHeight="1">
      <c r="A1" s="174" t="s">
        <v>83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</row>
    <row r="2" spans="1:16" ht="14.5">
      <c r="A2" s="175" t="s">
        <v>91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</row>
    <row r="3" spans="1:16" ht="14.5">
      <c r="A3" s="176" t="s">
        <v>85</v>
      </c>
      <c r="B3" s="177" t="s">
        <v>92</v>
      </c>
      <c r="C3" s="171" t="s">
        <v>93</v>
      </c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72" t="s">
        <v>88</v>
      </c>
      <c r="O3" s="172" t="s">
        <v>87</v>
      </c>
      <c r="P3" s="173" t="s">
        <v>94</v>
      </c>
    </row>
    <row r="4" spans="1:16" ht="14.5">
      <c r="A4" s="136"/>
      <c r="B4" s="116"/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  <c r="M4" s="80">
        <v>11</v>
      </c>
      <c r="N4" s="116"/>
      <c r="O4" s="116"/>
      <c r="P4" s="116"/>
    </row>
    <row r="5" spans="1:16" ht="14.5">
      <c r="A5" s="87" t="s">
        <v>16</v>
      </c>
      <c r="B5" s="88" t="s">
        <v>95</v>
      </c>
      <c r="C5" s="83">
        <v>2</v>
      </c>
      <c r="D5" s="83">
        <v>1</v>
      </c>
      <c r="E5" s="83">
        <v>4</v>
      </c>
      <c r="F5" s="83">
        <v>2</v>
      </c>
      <c r="G5" s="83">
        <v>1</v>
      </c>
      <c r="H5" s="83">
        <v>3</v>
      </c>
      <c r="I5" s="83">
        <v>1</v>
      </c>
      <c r="J5" s="89"/>
      <c r="K5" s="89"/>
      <c r="L5" s="89"/>
      <c r="M5" s="89"/>
      <c r="N5" s="90">
        <v>6</v>
      </c>
      <c r="O5" s="83">
        <f t="shared" ref="O5:O41" si="0">+SUM(C5:M5)</f>
        <v>14</v>
      </c>
      <c r="P5" s="84">
        <f t="shared" ref="P5:P41" si="1">O5/N5</f>
        <v>2.3333333333333335</v>
      </c>
    </row>
    <row r="6" spans="1:16" ht="14.5">
      <c r="A6" s="87" t="s">
        <v>30</v>
      </c>
      <c r="B6" s="88" t="s">
        <v>96</v>
      </c>
      <c r="C6" s="83">
        <v>3</v>
      </c>
      <c r="D6" s="83">
        <v>4</v>
      </c>
      <c r="E6" s="83"/>
      <c r="F6" s="83">
        <v>2</v>
      </c>
      <c r="G6" s="83">
        <v>2</v>
      </c>
      <c r="H6" s="83"/>
      <c r="I6" s="83">
        <v>1</v>
      </c>
      <c r="J6" s="89"/>
      <c r="K6" s="89"/>
      <c r="L6" s="89"/>
      <c r="M6" s="89"/>
      <c r="N6" s="90">
        <v>6</v>
      </c>
      <c r="O6" s="83">
        <f t="shared" si="0"/>
        <v>12</v>
      </c>
      <c r="P6" s="84">
        <f t="shared" si="1"/>
        <v>2</v>
      </c>
    </row>
    <row r="7" spans="1:16" ht="14.5">
      <c r="A7" s="87" t="s">
        <v>16</v>
      </c>
      <c r="B7" s="88" t="s">
        <v>97</v>
      </c>
      <c r="C7" s="83">
        <v>1</v>
      </c>
      <c r="D7" s="83"/>
      <c r="E7" s="83">
        <v>2</v>
      </c>
      <c r="F7" s="83"/>
      <c r="G7" s="83">
        <v>1</v>
      </c>
      <c r="H7" s="83">
        <v>2</v>
      </c>
      <c r="I7" s="83"/>
      <c r="J7" s="89"/>
      <c r="K7" s="89"/>
      <c r="L7" s="89"/>
      <c r="M7" s="89"/>
      <c r="N7" s="90">
        <v>6</v>
      </c>
      <c r="O7" s="83">
        <f t="shared" si="0"/>
        <v>6</v>
      </c>
      <c r="P7" s="84">
        <f t="shared" si="1"/>
        <v>1</v>
      </c>
    </row>
    <row r="8" spans="1:16" ht="14.5">
      <c r="A8" s="87" t="s">
        <v>14</v>
      </c>
      <c r="B8" s="88" t="s">
        <v>98</v>
      </c>
      <c r="C8" s="83"/>
      <c r="D8" s="83">
        <v>1</v>
      </c>
      <c r="E8" s="83">
        <v>1</v>
      </c>
      <c r="F8" s="83">
        <v>1</v>
      </c>
      <c r="G8" s="83">
        <v>3</v>
      </c>
      <c r="H8" s="83"/>
      <c r="I8" s="83"/>
      <c r="J8" s="89"/>
      <c r="K8" s="89"/>
      <c r="L8" s="89"/>
      <c r="M8" s="89"/>
      <c r="N8" s="90">
        <v>6</v>
      </c>
      <c r="O8" s="83">
        <f t="shared" si="0"/>
        <v>6</v>
      </c>
      <c r="P8" s="84">
        <f t="shared" si="1"/>
        <v>1</v>
      </c>
    </row>
    <row r="9" spans="1:16" ht="14.5">
      <c r="A9" s="87" t="s">
        <v>34</v>
      </c>
      <c r="B9" s="88" t="s">
        <v>99</v>
      </c>
      <c r="C9" s="83"/>
      <c r="D9" s="83"/>
      <c r="E9" s="83"/>
      <c r="F9" s="83">
        <v>1</v>
      </c>
      <c r="G9" s="83">
        <v>3</v>
      </c>
      <c r="H9" s="83">
        <v>1</v>
      </c>
      <c r="I9" s="83"/>
      <c r="J9" s="89"/>
      <c r="K9" s="89"/>
      <c r="L9" s="89"/>
      <c r="M9" s="89"/>
      <c r="N9" s="90">
        <v>6</v>
      </c>
      <c r="O9" s="83">
        <f t="shared" si="0"/>
        <v>5</v>
      </c>
      <c r="P9" s="84">
        <f t="shared" si="1"/>
        <v>0.83333333333333337</v>
      </c>
    </row>
    <row r="10" spans="1:16" ht="14.5">
      <c r="A10" s="87" t="s">
        <v>35</v>
      </c>
      <c r="B10" s="88" t="s">
        <v>100</v>
      </c>
      <c r="C10" s="83"/>
      <c r="D10" s="83">
        <v>1</v>
      </c>
      <c r="E10" s="83">
        <v>1</v>
      </c>
      <c r="F10" s="83">
        <v>2</v>
      </c>
      <c r="G10" s="83">
        <v>1</v>
      </c>
      <c r="H10" s="83"/>
      <c r="I10" s="83"/>
      <c r="J10" s="89"/>
      <c r="K10" s="89"/>
      <c r="L10" s="89"/>
      <c r="M10" s="89"/>
      <c r="N10" s="90">
        <v>6</v>
      </c>
      <c r="O10" s="83">
        <f t="shared" si="0"/>
        <v>5</v>
      </c>
      <c r="P10" s="84">
        <f t="shared" si="1"/>
        <v>0.83333333333333337</v>
      </c>
    </row>
    <row r="11" spans="1:16" ht="14.5">
      <c r="A11" s="87" t="s">
        <v>14</v>
      </c>
      <c r="B11" s="88" t="s">
        <v>101</v>
      </c>
      <c r="C11" s="83"/>
      <c r="D11" s="83">
        <v>5</v>
      </c>
      <c r="E11" s="83"/>
      <c r="F11" s="83"/>
      <c r="G11" s="83"/>
      <c r="H11" s="83"/>
      <c r="I11" s="83"/>
      <c r="J11" s="89"/>
      <c r="K11" s="89"/>
      <c r="L11" s="89"/>
      <c r="M11" s="89"/>
      <c r="N11" s="90">
        <v>6</v>
      </c>
      <c r="O11" s="83">
        <f t="shared" si="0"/>
        <v>5</v>
      </c>
      <c r="P11" s="84">
        <f t="shared" si="1"/>
        <v>0.83333333333333337</v>
      </c>
    </row>
    <row r="12" spans="1:16" ht="14.5">
      <c r="A12" s="87" t="s">
        <v>35</v>
      </c>
      <c r="B12" s="88" t="s">
        <v>102</v>
      </c>
      <c r="C12" s="83"/>
      <c r="D12" s="83"/>
      <c r="E12" s="83"/>
      <c r="F12" s="83">
        <v>1</v>
      </c>
      <c r="G12" s="83">
        <v>3</v>
      </c>
      <c r="H12" s="83"/>
      <c r="I12" s="83"/>
      <c r="J12" s="89"/>
      <c r="K12" s="89"/>
      <c r="L12" s="89"/>
      <c r="M12" s="89"/>
      <c r="N12" s="90">
        <v>6</v>
      </c>
      <c r="O12" s="83">
        <f t="shared" si="0"/>
        <v>4</v>
      </c>
      <c r="P12" s="84">
        <f t="shared" si="1"/>
        <v>0.66666666666666663</v>
      </c>
    </row>
    <row r="13" spans="1:16" ht="14.5">
      <c r="A13" s="87" t="s">
        <v>17</v>
      </c>
      <c r="B13" s="88" t="s">
        <v>103</v>
      </c>
      <c r="C13" s="83">
        <v>2</v>
      </c>
      <c r="D13" s="83"/>
      <c r="E13" s="83">
        <v>1</v>
      </c>
      <c r="F13" s="83"/>
      <c r="G13" s="83">
        <v>1</v>
      </c>
      <c r="H13" s="83"/>
      <c r="I13" s="83"/>
      <c r="J13" s="89"/>
      <c r="K13" s="89"/>
      <c r="L13" s="89"/>
      <c r="M13" s="89"/>
      <c r="N13" s="90">
        <v>6</v>
      </c>
      <c r="O13" s="83">
        <f t="shared" si="0"/>
        <v>4</v>
      </c>
      <c r="P13" s="84">
        <f t="shared" si="1"/>
        <v>0.66666666666666663</v>
      </c>
    </row>
    <row r="14" spans="1:16" ht="14.5">
      <c r="A14" s="87" t="s">
        <v>14</v>
      </c>
      <c r="B14" s="88" t="s">
        <v>104</v>
      </c>
      <c r="C14" s="83">
        <v>1</v>
      </c>
      <c r="D14" s="83">
        <v>2</v>
      </c>
      <c r="E14" s="83"/>
      <c r="F14" s="83"/>
      <c r="G14" s="83">
        <v>1</v>
      </c>
      <c r="H14" s="83"/>
      <c r="I14" s="83"/>
      <c r="J14" s="89"/>
      <c r="K14" s="89"/>
      <c r="L14" s="89"/>
      <c r="M14" s="89"/>
      <c r="N14" s="90">
        <v>6</v>
      </c>
      <c r="O14" s="83">
        <f t="shared" si="0"/>
        <v>4</v>
      </c>
      <c r="P14" s="84">
        <f t="shared" si="1"/>
        <v>0.66666666666666663</v>
      </c>
    </row>
    <row r="15" spans="1:16" ht="14.5">
      <c r="A15" s="87" t="s">
        <v>14</v>
      </c>
      <c r="B15" s="88" t="s">
        <v>105</v>
      </c>
      <c r="C15" s="83">
        <v>1</v>
      </c>
      <c r="D15" s="83">
        <v>1</v>
      </c>
      <c r="E15" s="83"/>
      <c r="F15" s="83">
        <v>1</v>
      </c>
      <c r="G15" s="83">
        <v>1</v>
      </c>
      <c r="H15" s="83"/>
      <c r="I15" s="83"/>
      <c r="J15" s="89"/>
      <c r="K15" s="89"/>
      <c r="L15" s="89"/>
      <c r="M15" s="89"/>
      <c r="N15" s="90">
        <v>6</v>
      </c>
      <c r="O15" s="83">
        <f t="shared" si="0"/>
        <v>4</v>
      </c>
      <c r="P15" s="84">
        <f t="shared" si="1"/>
        <v>0.66666666666666663</v>
      </c>
    </row>
    <row r="16" spans="1:16" ht="14.5">
      <c r="A16" s="87" t="s">
        <v>32</v>
      </c>
      <c r="B16" s="88" t="s">
        <v>106</v>
      </c>
      <c r="C16" s="83"/>
      <c r="D16" s="83"/>
      <c r="E16" s="83">
        <v>2</v>
      </c>
      <c r="F16" s="83">
        <v>1</v>
      </c>
      <c r="G16" s="83">
        <v>1</v>
      </c>
      <c r="H16" s="83"/>
      <c r="I16" s="83"/>
      <c r="J16" s="89"/>
      <c r="K16" s="89"/>
      <c r="L16" s="89"/>
      <c r="M16" s="89"/>
      <c r="N16" s="90">
        <v>6</v>
      </c>
      <c r="O16" s="83">
        <f t="shared" si="0"/>
        <v>4</v>
      </c>
      <c r="P16" s="84">
        <f t="shared" si="1"/>
        <v>0.66666666666666663</v>
      </c>
    </row>
    <row r="17" spans="1:16" ht="14.5">
      <c r="A17" s="87" t="s">
        <v>32</v>
      </c>
      <c r="B17" s="88" t="s">
        <v>107</v>
      </c>
      <c r="C17" s="83">
        <v>1</v>
      </c>
      <c r="D17" s="83">
        <v>1</v>
      </c>
      <c r="E17" s="83"/>
      <c r="F17" s="83"/>
      <c r="G17" s="83">
        <v>1</v>
      </c>
      <c r="H17" s="83">
        <v>1</v>
      </c>
      <c r="I17" s="83"/>
      <c r="J17" s="89"/>
      <c r="K17" s="89"/>
      <c r="L17" s="89"/>
      <c r="M17" s="89"/>
      <c r="N17" s="90">
        <v>6</v>
      </c>
      <c r="O17" s="83">
        <f t="shared" si="0"/>
        <v>4</v>
      </c>
      <c r="P17" s="84">
        <f t="shared" si="1"/>
        <v>0.66666666666666663</v>
      </c>
    </row>
    <row r="18" spans="1:16" ht="14.5">
      <c r="A18" s="87" t="s">
        <v>34</v>
      </c>
      <c r="B18" s="88" t="s">
        <v>108</v>
      </c>
      <c r="C18" s="83"/>
      <c r="D18" s="83">
        <v>2</v>
      </c>
      <c r="E18" s="83">
        <v>1</v>
      </c>
      <c r="F18" s="83"/>
      <c r="G18" s="83"/>
      <c r="H18" s="83"/>
      <c r="I18" s="83"/>
      <c r="J18" s="89"/>
      <c r="K18" s="89"/>
      <c r="L18" s="89"/>
      <c r="M18" s="89"/>
      <c r="N18" s="90">
        <v>6</v>
      </c>
      <c r="O18" s="83">
        <f t="shared" si="0"/>
        <v>3</v>
      </c>
      <c r="P18" s="84">
        <f t="shared" si="1"/>
        <v>0.5</v>
      </c>
    </row>
    <row r="19" spans="1:16" ht="14.5">
      <c r="A19" s="87" t="s">
        <v>35</v>
      </c>
      <c r="B19" s="88" t="s">
        <v>109</v>
      </c>
      <c r="C19" s="83"/>
      <c r="D19" s="83">
        <v>1</v>
      </c>
      <c r="E19" s="83"/>
      <c r="F19" s="83"/>
      <c r="G19" s="83">
        <v>1</v>
      </c>
      <c r="H19" s="83">
        <v>1</v>
      </c>
      <c r="I19" s="83"/>
      <c r="J19" s="89"/>
      <c r="K19" s="89"/>
      <c r="L19" s="89"/>
      <c r="M19" s="89"/>
      <c r="N19" s="90">
        <v>6</v>
      </c>
      <c r="O19" s="83">
        <f t="shared" si="0"/>
        <v>3</v>
      </c>
      <c r="P19" s="84">
        <f t="shared" si="1"/>
        <v>0.5</v>
      </c>
    </row>
    <row r="20" spans="1:16" ht="14.5">
      <c r="A20" s="87" t="s">
        <v>81</v>
      </c>
      <c r="B20" s="88" t="s">
        <v>110</v>
      </c>
      <c r="C20" s="83"/>
      <c r="D20" s="83"/>
      <c r="E20" s="83"/>
      <c r="F20" s="83"/>
      <c r="G20" s="83">
        <v>1</v>
      </c>
      <c r="H20" s="83">
        <v>2</v>
      </c>
      <c r="I20" s="83"/>
      <c r="J20" s="89"/>
      <c r="K20" s="89"/>
      <c r="L20" s="89"/>
      <c r="M20" s="89"/>
      <c r="N20" s="90">
        <v>6</v>
      </c>
      <c r="O20" s="83">
        <f t="shared" si="0"/>
        <v>3</v>
      </c>
      <c r="P20" s="84">
        <f t="shared" si="1"/>
        <v>0.5</v>
      </c>
    </row>
    <row r="21" spans="1:16" ht="14.5">
      <c r="A21" s="87" t="s">
        <v>30</v>
      </c>
      <c r="B21" s="88" t="s">
        <v>111</v>
      </c>
      <c r="C21" s="83">
        <v>1</v>
      </c>
      <c r="D21" s="83"/>
      <c r="E21" s="83">
        <v>1</v>
      </c>
      <c r="F21" s="83"/>
      <c r="G21" s="83"/>
      <c r="H21" s="83">
        <v>1</v>
      </c>
      <c r="I21" s="83"/>
      <c r="J21" s="89"/>
      <c r="K21" s="89"/>
      <c r="L21" s="89"/>
      <c r="M21" s="89"/>
      <c r="N21" s="90">
        <v>6</v>
      </c>
      <c r="O21" s="83">
        <f t="shared" si="0"/>
        <v>3</v>
      </c>
      <c r="P21" s="84">
        <f t="shared" si="1"/>
        <v>0.5</v>
      </c>
    </row>
    <row r="22" spans="1:16" ht="14.5">
      <c r="A22" s="87" t="s">
        <v>35</v>
      </c>
      <c r="B22" s="88" t="s">
        <v>112</v>
      </c>
      <c r="C22" s="83"/>
      <c r="D22" s="83"/>
      <c r="E22" s="83"/>
      <c r="F22" s="83">
        <v>1</v>
      </c>
      <c r="G22" s="83">
        <v>1</v>
      </c>
      <c r="H22" s="83"/>
      <c r="I22" s="83"/>
      <c r="J22" s="89"/>
      <c r="K22" s="89"/>
      <c r="L22" s="89"/>
      <c r="M22" s="89"/>
      <c r="N22" s="90">
        <v>6</v>
      </c>
      <c r="O22" s="83">
        <f t="shared" si="0"/>
        <v>2</v>
      </c>
      <c r="P22" s="84">
        <f t="shared" si="1"/>
        <v>0.33333333333333331</v>
      </c>
    </row>
    <row r="23" spans="1:16" ht="14.5">
      <c r="A23" s="87" t="s">
        <v>35</v>
      </c>
      <c r="B23" s="88" t="s">
        <v>113</v>
      </c>
      <c r="C23" s="83">
        <v>1</v>
      </c>
      <c r="D23" s="83"/>
      <c r="E23" s="83">
        <v>1</v>
      </c>
      <c r="F23" s="83"/>
      <c r="G23" s="83"/>
      <c r="H23" s="83"/>
      <c r="I23" s="83"/>
      <c r="J23" s="89"/>
      <c r="K23" s="89"/>
      <c r="L23" s="89"/>
      <c r="M23" s="89"/>
      <c r="N23" s="90">
        <v>6</v>
      </c>
      <c r="O23" s="83">
        <f t="shared" si="0"/>
        <v>2</v>
      </c>
      <c r="P23" s="84">
        <f t="shared" si="1"/>
        <v>0.33333333333333331</v>
      </c>
    </row>
    <row r="24" spans="1:16" ht="14.5">
      <c r="A24" s="87" t="s">
        <v>35</v>
      </c>
      <c r="B24" s="88" t="s">
        <v>114</v>
      </c>
      <c r="C24" s="83"/>
      <c r="D24" s="83"/>
      <c r="E24" s="83"/>
      <c r="F24" s="83">
        <v>1</v>
      </c>
      <c r="G24" s="83"/>
      <c r="H24" s="83">
        <v>1</v>
      </c>
      <c r="I24" s="83"/>
      <c r="J24" s="89"/>
      <c r="K24" s="89"/>
      <c r="L24" s="89"/>
      <c r="M24" s="89"/>
      <c r="N24" s="90">
        <v>6</v>
      </c>
      <c r="O24" s="83">
        <f t="shared" si="0"/>
        <v>2</v>
      </c>
      <c r="P24" s="84">
        <f t="shared" si="1"/>
        <v>0.33333333333333331</v>
      </c>
    </row>
    <row r="25" spans="1:16" ht="14.5">
      <c r="A25" s="87" t="s">
        <v>81</v>
      </c>
      <c r="B25" s="88" t="s">
        <v>115</v>
      </c>
      <c r="C25" s="83"/>
      <c r="D25" s="83"/>
      <c r="E25" s="83">
        <v>1</v>
      </c>
      <c r="F25" s="83"/>
      <c r="G25" s="83"/>
      <c r="H25" s="83">
        <v>1</v>
      </c>
      <c r="I25" s="83"/>
      <c r="J25" s="89"/>
      <c r="K25" s="89"/>
      <c r="L25" s="89"/>
      <c r="M25" s="89"/>
      <c r="N25" s="90">
        <v>6</v>
      </c>
      <c r="O25" s="83">
        <f t="shared" si="0"/>
        <v>2</v>
      </c>
      <c r="P25" s="84">
        <f t="shared" si="1"/>
        <v>0.33333333333333331</v>
      </c>
    </row>
    <row r="26" spans="1:16" ht="14.5">
      <c r="A26" s="87" t="s">
        <v>17</v>
      </c>
      <c r="B26" s="88" t="s">
        <v>116</v>
      </c>
      <c r="C26" s="83"/>
      <c r="D26" s="83"/>
      <c r="E26" s="83"/>
      <c r="F26" s="83">
        <v>1</v>
      </c>
      <c r="G26" s="83">
        <v>1</v>
      </c>
      <c r="H26" s="83"/>
      <c r="I26" s="83"/>
      <c r="J26" s="89"/>
      <c r="K26" s="89"/>
      <c r="L26" s="89"/>
      <c r="M26" s="89"/>
      <c r="N26" s="90">
        <v>6</v>
      </c>
      <c r="O26" s="83">
        <f t="shared" si="0"/>
        <v>2</v>
      </c>
      <c r="P26" s="84">
        <f t="shared" si="1"/>
        <v>0.33333333333333331</v>
      </c>
    </row>
    <row r="27" spans="1:16" ht="14.5">
      <c r="A27" s="87" t="s">
        <v>16</v>
      </c>
      <c r="B27" s="88" t="s">
        <v>117</v>
      </c>
      <c r="C27" s="83"/>
      <c r="D27" s="83"/>
      <c r="E27" s="83">
        <v>1</v>
      </c>
      <c r="F27" s="83">
        <v>1</v>
      </c>
      <c r="G27" s="83"/>
      <c r="H27" s="83"/>
      <c r="I27" s="83"/>
      <c r="J27" s="89"/>
      <c r="K27" s="89"/>
      <c r="L27" s="89"/>
      <c r="M27" s="89"/>
      <c r="N27" s="90">
        <v>6</v>
      </c>
      <c r="O27" s="83">
        <f t="shared" si="0"/>
        <v>2</v>
      </c>
      <c r="P27" s="84">
        <f t="shared" si="1"/>
        <v>0.33333333333333331</v>
      </c>
    </row>
    <row r="28" spans="1:16" ht="14.5">
      <c r="A28" s="87" t="s">
        <v>16</v>
      </c>
      <c r="B28" s="88" t="s">
        <v>118</v>
      </c>
      <c r="C28" s="83">
        <v>2</v>
      </c>
      <c r="D28" s="83"/>
      <c r="E28" s="83"/>
      <c r="F28" s="83"/>
      <c r="G28" s="83"/>
      <c r="H28" s="83"/>
      <c r="I28" s="83"/>
      <c r="J28" s="89"/>
      <c r="K28" s="89"/>
      <c r="L28" s="89"/>
      <c r="M28" s="89"/>
      <c r="N28" s="90">
        <v>6</v>
      </c>
      <c r="O28" s="83">
        <f t="shared" si="0"/>
        <v>2</v>
      </c>
      <c r="P28" s="84">
        <f t="shared" si="1"/>
        <v>0.33333333333333331</v>
      </c>
    </row>
    <row r="29" spans="1:16" ht="14.5">
      <c r="A29" s="87" t="s">
        <v>14</v>
      </c>
      <c r="B29" s="88" t="s">
        <v>119</v>
      </c>
      <c r="C29" s="83"/>
      <c r="D29" s="83"/>
      <c r="E29" s="83">
        <v>2</v>
      </c>
      <c r="F29" s="83"/>
      <c r="G29" s="83"/>
      <c r="H29" s="83"/>
      <c r="I29" s="83"/>
      <c r="J29" s="89"/>
      <c r="K29" s="89"/>
      <c r="L29" s="89"/>
      <c r="M29" s="89"/>
      <c r="N29" s="90">
        <v>6</v>
      </c>
      <c r="O29" s="83">
        <f t="shared" si="0"/>
        <v>2</v>
      </c>
      <c r="P29" s="84">
        <f t="shared" si="1"/>
        <v>0.33333333333333331</v>
      </c>
    </row>
    <row r="30" spans="1:16" ht="14.5">
      <c r="A30" s="87" t="s">
        <v>34</v>
      </c>
      <c r="B30" s="88" t="s">
        <v>120</v>
      </c>
      <c r="C30" s="83">
        <v>1</v>
      </c>
      <c r="D30" s="83"/>
      <c r="E30" s="83"/>
      <c r="F30" s="83"/>
      <c r="G30" s="83"/>
      <c r="H30" s="83"/>
      <c r="I30" s="83"/>
      <c r="J30" s="89"/>
      <c r="K30" s="89"/>
      <c r="L30" s="89"/>
      <c r="M30" s="89"/>
      <c r="N30" s="90">
        <v>6</v>
      </c>
      <c r="O30" s="83">
        <f t="shared" si="0"/>
        <v>1</v>
      </c>
      <c r="P30" s="84">
        <f t="shared" si="1"/>
        <v>0.16666666666666666</v>
      </c>
    </row>
    <row r="31" spans="1:16" ht="14.5">
      <c r="A31" s="87" t="s">
        <v>35</v>
      </c>
      <c r="B31" s="88" t="s">
        <v>121</v>
      </c>
      <c r="C31" s="83"/>
      <c r="D31" s="83">
        <v>1</v>
      </c>
      <c r="E31" s="83"/>
      <c r="F31" s="83"/>
      <c r="G31" s="83"/>
      <c r="H31" s="83"/>
      <c r="I31" s="83"/>
      <c r="J31" s="89"/>
      <c r="K31" s="89"/>
      <c r="L31" s="89"/>
      <c r="M31" s="89"/>
      <c r="N31" s="90">
        <v>6</v>
      </c>
      <c r="O31" s="83">
        <f t="shared" si="0"/>
        <v>1</v>
      </c>
      <c r="P31" s="84">
        <f t="shared" si="1"/>
        <v>0.16666666666666666</v>
      </c>
    </row>
    <row r="32" spans="1:16" ht="14.5">
      <c r="A32" s="87" t="s">
        <v>17</v>
      </c>
      <c r="B32" s="88" t="s">
        <v>122</v>
      </c>
      <c r="C32" s="83">
        <v>1</v>
      </c>
      <c r="D32" s="83"/>
      <c r="E32" s="83"/>
      <c r="F32" s="83"/>
      <c r="G32" s="83"/>
      <c r="H32" s="83"/>
      <c r="I32" s="83"/>
      <c r="J32" s="89"/>
      <c r="K32" s="89"/>
      <c r="L32" s="89"/>
      <c r="M32" s="89"/>
      <c r="N32" s="90">
        <v>6</v>
      </c>
      <c r="O32" s="83">
        <f t="shared" si="0"/>
        <v>1</v>
      </c>
      <c r="P32" s="84">
        <f t="shared" si="1"/>
        <v>0.16666666666666666</v>
      </c>
    </row>
    <row r="33" spans="1:16" ht="14.5">
      <c r="A33" s="87" t="s">
        <v>30</v>
      </c>
      <c r="B33" s="88" t="s">
        <v>123</v>
      </c>
      <c r="C33" s="83"/>
      <c r="D33" s="83"/>
      <c r="E33" s="83"/>
      <c r="F33" s="83"/>
      <c r="G33" s="83">
        <v>1</v>
      </c>
      <c r="H33" s="83"/>
      <c r="I33" s="83"/>
      <c r="J33" s="89"/>
      <c r="K33" s="89"/>
      <c r="L33" s="89"/>
      <c r="M33" s="89"/>
      <c r="N33" s="90">
        <v>6</v>
      </c>
      <c r="O33" s="83">
        <f t="shared" si="0"/>
        <v>1</v>
      </c>
      <c r="P33" s="84">
        <f t="shared" si="1"/>
        <v>0.16666666666666666</v>
      </c>
    </row>
    <row r="34" spans="1:16" ht="14.5">
      <c r="A34" s="87" t="s">
        <v>30</v>
      </c>
      <c r="B34" s="88" t="s">
        <v>124</v>
      </c>
      <c r="C34" s="83"/>
      <c r="D34" s="83"/>
      <c r="E34" s="83"/>
      <c r="F34" s="83">
        <v>1</v>
      </c>
      <c r="G34" s="83"/>
      <c r="H34" s="83"/>
      <c r="I34" s="83"/>
      <c r="J34" s="89"/>
      <c r="K34" s="89"/>
      <c r="L34" s="89"/>
      <c r="M34" s="89"/>
      <c r="N34" s="90">
        <v>6</v>
      </c>
      <c r="O34" s="83">
        <f t="shared" si="0"/>
        <v>1</v>
      </c>
      <c r="P34" s="84">
        <f t="shared" si="1"/>
        <v>0.16666666666666666</v>
      </c>
    </row>
    <row r="35" spans="1:16" ht="14.5">
      <c r="A35" s="87" t="s">
        <v>16</v>
      </c>
      <c r="B35" s="88" t="s">
        <v>125</v>
      </c>
      <c r="C35" s="83"/>
      <c r="D35" s="83"/>
      <c r="E35" s="83"/>
      <c r="F35" s="83"/>
      <c r="G35" s="83">
        <v>1</v>
      </c>
      <c r="H35" s="83"/>
      <c r="I35" s="83"/>
      <c r="J35" s="89"/>
      <c r="K35" s="89"/>
      <c r="L35" s="89"/>
      <c r="M35" s="89"/>
      <c r="N35" s="90">
        <v>6</v>
      </c>
      <c r="O35" s="83">
        <f t="shared" si="0"/>
        <v>1</v>
      </c>
      <c r="P35" s="84">
        <f t="shared" si="1"/>
        <v>0.16666666666666666</v>
      </c>
    </row>
    <row r="36" spans="1:16" ht="14.5">
      <c r="A36" s="87" t="s">
        <v>32</v>
      </c>
      <c r="B36" s="88" t="s">
        <v>126</v>
      </c>
      <c r="C36" s="83"/>
      <c r="D36" s="83"/>
      <c r="E36" s="83">
        <v>1</v>
      </c>
      <c r="F36" s="83"/>
      <c r="G36" s="83"/>
      <c r="H36" s="83"/>
      <c r="I36" s="83"/>
      <c r="J36" s="89"/>
      <c r="K36" s="89"/>
      <c r="L36" s="89"/>
      <c r="M36" s="89"/>
      <c r="N36" s="90">
        <v>6</v>
      </c>
      <c r="O36" s="83">
        <f t="shared" si="0"/>
        <v>1</v>
      </c>
      <c r="P36" s="84">
        <f t="shared" si="1"/>
        <v>0.16666666666666666</v>
      </c>
    </row>
    <row r="37" spans="1:16" ht="14.5">
      <c r="A37" s="87" t="s">
        <v>32</v>
      </c>
      <c r="B37" s="88" t="s">
        <v>127</v>
      </c>
      <c r="C37" s="83"/>
      <c r="D37" s="83"/>
      <c r="E37" s="83"/>
      <c r="F37" s="83"/>
      <c r="G37" s="83"/>
      <c r="H37" s="83">
        <v>1</v>
      </c>
      <c r="I37" s="83"/>
      <c r="J37" s="89"/>
      <c r="K37" s="89"/>
      <c r="L37" s="89"/>
      <c r="M37" s="89"/>
      <c r="N37" s="90">
        <v>6</v>
      </c>
      <c r="O37" s="83">
        <f t="shared" si="0"/>
        <v>1</v>
      </c>
      <c r="P37" s="84">
        <f t="shared" si="1"/>
        <v>0.16666666666666666</v>
      </c>
    </row>
    <row r="38" spans="1:16" ht="14.5">
      <c r="A38" s="87" t="s">
        <v>32</v>
      </c>
      <c r="B38" s="88" t="s">
        <v>128</v>
      </c>
      <c r="C38" s="83"/>
      <c r="D38" s="83"/>
      <c r="E38" s="83">
        <v>1</v>
      </c>
      <c r="F38" s="83"/>
      <c r="G38" s="83"/>
      <c r="H38" s="83"/>
      <c r="I38" s="83"/>
      <c r="J38" s="89"/>
      <c r="K38" s="89"/>
      <c r="L38" s="89"/>
      <c r="M38" s="89"/>
      <c r="N38" s="90">
        <v>6</v>
      </c>
      <c r="O38" s="83">
        <f t="shared" si="0"/>
        <v>1</v>
      </c>
      <c r="P38" s="84">
        <f t="shared" si="1"/>
        <v>0.16666666666666666</v>
      </c>
    </row>
    <row r="39" spans="1:16" ht="14.5">
      <c r="A39" s="87"/>
      <c r="B39" s="88"/>
      <c r="C39" s="83"/>
      <c r="D39" s="83"/>
      <c r="E39" s="83"/>
      <c r="F39" s="83"/>
      <c r="G39" s="83"/>
      <c r="H39" s="83"/>
      <c r="I39" s="83"/>
      <c r="J39" s="89"/>
      <c r="K39" s="89"/>
      <c r="L39" s="89"/>
      <c r="M39" s="89"/>
      <c r="N39" s="90">
        <v>6</v>
      </c>
      <c r="O39" s="83">
        <f t="shared" si="0"/>
        <v>0</v>
      </c>
      <c r="P39" s="84">
        <f t="shared" si="1"/>
        <v>0</v>
      </c>
    </row>
    <row r="40" spans="1:16" ht="14.5">
      <c r="A40" s="87"/>
      <c r="B40" s="88"/>
      <c r="C40" s="83"/>
      <c r="D40" s="83"/>
      <c r="E40" s="83"/>
      <c r="F40" s="83"/>
      <c r="G40" s="83"/>
      <c r="H40" s="83"/>
      <c r="I40" s="83"/>
      <c r="J40" s="89"/>
      <c r="K40" s="89"/>
      <c r="L40" s="89"/>
      <c r="M40" s="89"/>
      <c r="N40" s="90">
        <v>6</v>
      </c>
      <c r="O40" s="83">
        <f t="shared" si="0"/>
        <v>0</v>
      </c>
      <c r="P40" s="84">
        <f t="shared" si="1"/>
        <v>0</v>
      </c>
    </row>
    <row r="41" spans="1:16" ht="14.5">
      <c r="A41" s="87"/>
      <c r="B41" s="88"/>
      <c r="C41" s="83"/>
      <c r="D41" s="83"/>
      <c r="E41" s="83"/>
      <c r="F41" s="83"/>
      <c r="G41" s="83"/>
      <c r="H41" s="83"/>
      <c r="I41" s="83"/>
      <c r="J41" s="89"/>
      <c r="K41" s="89"/>
      <c r="L41" s="89"/>
      <c r="M41" s="89"/>
      <c r="N41" s="90">
        <v>6</v>
      </c>
      <c r="O41" s="83">
        <f t="shared" si="0"/>
        <v>0</v>
      </c>
      <c r="P41" s="84">
        <f t="shared" si="1"/>
        <v>0</v>
      </c>
    </row>
    <row r="42" spans="1:16" ht="14.5">
      <c r="A42" s="178" t="s">
        <v>129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</row>
    <row r="43" spans="1:16" ht="14.5">
      <c r="A43" s="176" t="s">
        <v>85</v>
      </c>
      <c r="B43" s="177" t="s">
        <v>92</v>
      </c>
      <c r="C43" s="171" t="s">
        <v>93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6"/>
      <c r="N43" s="172" t="s">
        <v>88</v>
      </c>
      <c r="O43" s="172" t="s">
        <v>87</v>
      </c>
      <c r="P43" s="173" t="s">
        <v>94</v>
      </c>
    </row>
    <row r="44" spans="1:16" ht="14.5">
      <c r="A44" s="136"/>
      <c r="B44" s="116"/>
      <c r="C44" s="80">
        <v>1</v>
      </c>
      <c r="D44" s="80">
        <v>2</v>
      </c>
      <c r="E44" s="80">
        <v>3</v>
      </c>
      <c r="F44" s="80">
        <v>4</v>
      </c>
      <c r="G44" s="80">
        <v>5</v>
      </c>
      <c r="H44" s="80">
        <v>6</v>
      </c>
      <c r="I44" s="80">
        <v>7</v>
      </c>
      <c r="J44" s="80">
        <v>8</v>
      </c>
      <c r="K44" s="80">
        <v>9</v>
      </c>
      <c r="L44" s="80">
        <v>10</v>
      </c>
      <c r="M44" s="80">
        <v>11</v>
      </c>
      <c r="N44" s="116"/>
      <c r="O44" s="116"/>
      <c r="P44" s="116"/>
    </row>
    <row r="45" spans="1:16" ht="14.5">
      <c r="A45" s="87" t="s">
        <v>14</v>
      </c>
      <c r="B45" s="88" t="s">
        <v>130</v>
      </c>
      <c r="C45" s="83">
        <v>2</v>
      </c>
      <c r="D45" s="83">
        <v>7</v>
      </c>
      <c r="E45" s="83">
        <v>1</v>
      </c>
      <c r="F45" s="83">
        <v>4</v>
      </c>
      <c r="G45" s="83">
        <v>4</v>
      </c>
      <c r="H45" s="83">
        <v>4</v>
      </c>
      <c r="I45" s="83"/>
      <c r="J45" s="89"/>
      <c r="K45" s="89"/>
      <c r="L45" s="89"/>
      <c r="M45" s="89"/>
      <c r="N45" s="90">
        <v>6</v>
      </c>
      <c r="O45" s="83">
        <f t="shared" ref="O45:O71" si="2">+SUM(C45:M45)</f>
        <v>22</v>
      </c>
      <c r="P45" s="84">
        <f t="shared" ref="P45:P71" si="3">O45/N45</f>
        <v>3.6666666666666665</v>
      </c>
    </row>
    <row r="46" spans="1:16" ht="14.5">
      <c r="A46" s="87" t="s">
        <v>16</v>
      </c>
      <c r="B46" s="88" t="s">
        <v>131</v>
      </c>
      <c r="C46" s="83">
        <v>1</v>
      </c>
      <c r="D46" s="83">
        <v>2</v>
      </c>
      <c r="E46" s="83">
        <v>2</v>
      </c>
      <c r="F46" s="83">
        <v>1</v>
      </c>
      <c r="G46" s="83">
        <v>1</v>
      </c>
      <c r="H46" s="83">
        <v>1</v>
      </c>
      <c r="I46" s="83"/>
      <c r="J46" s="89"/>
      <c r="K46" s="89"/>
      <c r="L46" s="89"/>
      <c r="M46" s="89"/>
      <c r="N46" s="90">
        <v>5</v>
      </c>
      <c r="O46" s="83">
        <f t="shared" si="2"/>
        <v>8</v>
      </c>
      <c r="P46" s="84">
        <f t="shared" si="3"/>
        <v>1.6</v>
      </c>
    </row>
    <row r="47" spans="1:16" ht="14.5">
      <c r="A47" s="87" t="s">
        <v>16</v>
      </c>
      <c r="B47" s="88" t="s">
        <v>132</v>
      </c>
      <c r="C47" s="83"/>
      <c r="D47" s="83">
        <v>3</v>
      </c>
      <c r="E47" s="83">
        <v>2</v>
      </c>
      <c r="F47" s="83">
        <v>1</v>
      </c>
      <c r="G47" s="83">
        <v>1</v>
      </c>
      <c r="H47" s="83">
        <v>1</v>
      </c>
      <c r="I47" s="83"/>
      <c r="J47" s="89"/>
      <c r="K47" s="89"/>
      <c r="L47" s="89"/>
      <c r="M47" s="89"/>
      <c r="N47" s="90">
        <v>5</v>
      </c>
      <c r="O47" s="83">
        <f t="shared" si="2"/>
        <v>8</v>
      </c>
      <c r="P47" s="84">
        <f t="shared" si="3"/>
        <v>1.6</v>
      </c>
    </row>
    <row r="48" spans="1:16" ht="14.5">
      <c r="A48" s="87" t="s">
        <v>16</v>
      </c>
      <c r="B48" s="88" t="s">
        <v>133</v>
      </c>
      <c r="C48" s="83">
        <v>1</v>
      </c>
      <c r="D48" s="83">
        <v>3</v>
      </c>
      <c r="E48" s="83">
        <v>2</v>
      </c>
      <c r="F48" s="83"/>
      <c r="G48" s="83">
        <v>1</v>
      </c>
      <c r="H48" s="83"/>
      <c r="I48" s="83"/>
      <c r="J48" s="89"/>
      <c r="K48" s="89"/>
      <c r="L48" s="89"/>
      <c r="M48" s="89"/>
      <c r="N48" s="90">
        <v>5</v>
      </c>
      <c r="O48" s="83">
        <f t="shared" si="2"/>
        <v>7</v>
      </c>
      <c r="P48" s="84">
        <f t="shared" si="3"/>
        <v>1.4</v>
      </c>
    </row>
    <row r="49" spans="1:16" ht="14.5">
      <c r="A49" s="87" t="s">
        <v>18</v>
      </c>
      <c r="B49" s="88" t="s">
        <v>134</v>
      </c>
      <c r="C49" s="83">
        <v>3</v>
      </c>
      <c r="D49" s="83">
        <v>1</v>
      </c>
      <c r="E49" s="83">
        <v>3</v>
      </c>
      <c r="F49" s="83"/>
      <c r="G49" s="83"/>
      <c r="H49" s="83"/>
      <c r="I49" s="83"/>
      <c r="J49" s="89"/>
      <c r="K49" s="89"/>
      <c r="L49" s="89"/>
      <c r="M49" s="89"/>
      <c r="N49" s="90">
        <v>5</v>
      </c>
      <c r="O49" s="83">
        <f t="shared" si="2"/>
        <v>7</v>
      </c>
      <c r="P49" s="84">
        <f t="shared" si="3"/>
        <v>1.4</v>
      </c>
    </row>
    <row r="50" spans="1:16" ht="14.5">
      <c r="A50" s="87" t="s">
        <v>16</v>
      </c>
      <c r="B50" s="88" t="s">
        <v>135</v>
      </c>
      <c r="C50" s="83"/>
      <c r="D50" s="83"/>
      <c r="E50" s="83"/>
      <c r="F50" s="83"/>
      <c r="G50" s="83">
        <v>3</v>
      </c>
      <c r="H50" s="83">
        <v>3</v>
      </c>
      <c r="I50" s="83"/>
      <c r="J50" s="89"/>
      <c r="K50" s="89"/>
      <c r="L50" s="89"/>
      <c r="M50" s="89"/>
      <c r="N50" s="90">
        <v>5</v>
      </c>
      <c r="O50" s="83">
        <f t="shared" si="2"/>
        <v>6</v>
      </c>
      <c r="P50" s="84">
        <f t="shared" si="3"/>
        <v>1.2</v>
      </c>
    </row>
    <row r="51" spans="1:16" ht="14.5">
      <c r="A51" s="87" t="s">
        <v>17</v>
      </c>
      <c r="B51" s="88" t="s">
        <v>136</v>
      </c>
      <c r="C51" s="83">
        <v>2</v>
      </c>
      <c r="D51" s="83"/>
      <c r="E51" s="83"/>
      <c r="F51" s="83"/>
      <c r="G51" s="83">
        <v>3</v>
      </c>
      <c r="H51" s="83"/>
      <c r="I51" s="83"/>
      <c r="J51" s="89"/>
      <c r="K51" s="89"/>
      <c r="L51" s="89"/>
      <c r="M51" s="89"/>
      <c r="N51" s="90">
        <v>5</v>
      </c>
      <c r="O51" s="83">
        <f t="shared" si="2"/>
        <v>5</v>
      </c>
      <c r="P51" s="84">
        <f t="shared" si="3"/>
        <v>1</v>
      </c>
    </row>
    <row r="52" spans="1:16" ht="14.5">
      <c r="A52" s="87" t="s">
        <v>74</v>
      </c>
      <c r="B52" s="88" t="s">
        <v>137</v>
      </c>
      <c r="C52" s="83">
        <v>1</v>
      </c>
      <c r="D52" s="83">
        <v>3</v>
      </c>
      <c r="E52" s="83"/>
      <c r="F52" s="83"/>
      <c r="G52" s="83">
        <v>1</v>
      </c>
      <c r="H52" s="83"/>
      <c r="I52" s="83"/>
      <c r="J52" s="89"/>
      <c r="K52" s="89"/>
      <c r="L52" s="89"/>
      <c r="M52" s="89"/>
      <c r="N52" s="90">
        <v>5</v>
      </c>
      <c r="O52" s="83">
        <f t="shared" si="2"/>
        <v>5</v>
      </c>
      <c r="P52" s="84">
        <f t="shared" si="3"/>
        <v>1</v>
      </c>
    </row>
    <row r="53" spans="1:16" ht="14.5">
      <c r="A53" s="87" t="s">
        <v>76</v>
      </c>
      <c r="B53" s="88" t="s">
        <v>138</v>
      </c>
      <c r="C53" s="83"/>
      <c r="D53" s="83"/>
      <c r="E53" s="83">
        <v>1</v>
      </c>
      <c r="F53" s="83">
        <v>1</v>
      </c>
      <c r="G53" s="83">
        <v>2</v>
      </c>
      <c r="H53" s="83"/>
      <c r="I53" s="83"/>
      <c r="J53" s="89"/>
      <c r="K53" s="89"/>
      <c r="L53" s="89"/>
      <c r="M53" s="89"/>
      <c r="N53" s="90">
        <v>5</v>
      </c>
      <c r="O53" s="83">
        <f t="shared" si="2"/>
        <v>4</v>
      </c>
      <c r="P53" s="84">
        <f t="shared" si="3"/>
        <v>0.8</v>
      </c>
    </row>
    <row r="54" spans="1:16" ht="14.5">
      <c r="A54" s="87" t="s">
        <v>17</v>
      </c>
      <c r="B54" s="88" t="s">
        <v>139</v>
      </c>
      <c r="C54" s="83">
        <v>3</v>
      </c>
      <c r="D54" s="83"/>
      <c r="E54" s="83"/>
      <c r="F54" s="83"/>
      <c r="G54" s="83">
        <v>1</v>
      </c>
      <c r="H54" s="83"/>
      <c r="I54" s="83"/>
      <c r="J54" s="89"/>
      <c r="K54" s="89"/>
      <c r="L54" s="89"/>
      <c r="M54" s="89"/>
      <c r="N54" s="90">
        <v>5</v>
      </c>
      <c r="O54" s="83">
        <f t="shared" si="2"/>
        <v>4</v>
      </c>
      <c r="P54" s="84">
        <f t="shared" si="3"/>
        <v>0.8</v>
      </c>
    </row>
    <row r="55" spans="1:16" ht="14.5">
      <c r="A55" s="87" t="s">
        <v>18</v>
      </c>
      <c r="B55" s="88" t="s">
        <v>140</v>
      </c>
      <c r="C55" s="83">
        <v>1</v>
      </c>
      <c r="D55" s="83"/>
      <c r="E55" s="83">
        <v>2</v>
      </c>
      <c r="F55" s="83">
        <v>1</v>
      </c>
      <c r="G55" s="83"/>
      <c r="H55" s="83"/>
      <c r="I55" s="83"/>
      <c r="J55" s="89"/>
      <c r="K55" s="89"/>
      <c r="L55" s="89"/>
      <c r="M55" s="89"/>
      <c r="N55" s="90">
        <v>5</v>
      </c>
      <c r="O55" s="83">
        <f t="shared" si="2"/>
        <v>4</v>
      </c>
      <c r="P55" s="84">
        <f t="shared" si="3"/>
        <v>0.8</v>
      </c>
    </row>
    <row r="56" spans="1:16" ht="14.5">
      <c r="A56" s="87" t="s">
        <v>14</v>
      </c>
      <c r="B56" s="88" t="s">
        <v>141</v>
      </c>
      <c r="C56" s="83">
        <v>1</v>
      </c>
      <c r="D56" s="83">
        <v>1</v>
      </c>
      <c r="E56" s="83">
        <v>1</v>
      </c>
      <c r="F56" s="83"/>
      <c r="G56" s="83"/>
      <c r="H56" s="83">
        <v>1</v>
      </c>
      <c r="I56" s="83"/>
      <c r="J56" s="89"/>
      <c r="K56" s="89"/>
      <c r="L56" s="89"/>
      <c r="M56" s="89"/>
      <c r="N56" s="90">
        <v>6</v>
      </c>
      <c r="O56" s="83">
        <f t="shared" si="2"/>
        <v>4</v>
      </c>
      <c r="P56" s="84">
        <f t="shared" si="3"/>
        <v>0.66666666666666663</v>
      </c>
    </row>
    <row r="57" spans="1:16" ht="14.5">
      <c r="A57" s="87" t="s">
        <v>76</v>
      </c>
      <c r="B57" s="88" t="s">
        <v>142</v>
      </c>
      <c r="C57" s="83"/>
      <c r="D57" s="83"/>
      <c r="E57" s="83"/>
      <c r="F57" s="83"/>
      <c r="G57" s="83">
        <v>1</v>
      </c>
      <c r="H57" s="83">
        <v>2</v>
      </c>
      <c r="I57" s="83"/>
      <c r="J57" s="89"/>
      <c r="K57" s="89"/>
      <c r="L57" s="89"/>
      <c r="M57" s="89"/>
      <c r="N57" s="90">
        <v>5</v>
      </c>
      <c r="O57" s="83">
        <f t="shared" si="2"/>
        <v>3</v>
      </c>
      <c r="P57" s="84">
        <f t="shared" si="3"/>
        <v>0.6</v>
      </c>
    </row>
    <row r="58" spans="1:16" ht="14.5">
      <c r="A58" s="87" t="s">
        <v>76</v>
      </c>
      <c r="B58" s="88" t="s">
        <v>143</v>
      </c>
      <c r="C58" s="83"/>
      <c r="D58" s="83"/>
      <c r="E58" s="83">
        <v>1</v>
      </c>
      <c r="F58" s="83">
        <v>1</v>
      </c>
      <c r="G58" s="83"/>
      <c r="H58" s="83">
        <v>1</v>
      </c>
      <c r="I58" s="83"/>
      <c r="J58" s="89"/>
      <c r="K58" s="89"/>
      <c r="L58" s="89"/>
      <c r="M58" s="89"/>
      <c r="N58" s="90">
        <v>5</v>
      </c>
      <c r="O58" s="83">
        <f t="shared" si="2"/>
        <v>3</v>
      </c>
      <c r="P58" s="84">
        <f t="shared" si="3"/>
        <v>0.6</v>
      </c>
    </row>
    <row r="59" spans="1:16" ht="14.5">
      <c r="A59" s="87" t="s">
        <v>18</v>
      </c>
      <c r="B59" s="88" t="s">
        <v>144</v>
      </c>
      <c r="C59" s="83">
        <v>1</v>
      </c>
      <c r="D59" s="83"/>
      <c r="E59" s="83">
        <v>1</v>
      </c>
      <c r="F59" s="83"/>
      <c r="G59" s="83">
        <v>1</v>
      </c>
      <c r="H59" s="83"/>
      <c r="I59" s="83"/>
      <c r="J59" s="89"/>
      <c r="K59" s="89"/>
      <c r="L59" s="89"/>
      <c r="M59" s="89"/>
      <c r="N59" s="90">
        <v>5</v>
      </c>
      <c r="O59" s="83">
        <f t="shared" si="2"/>
        <v>3</v>
      </c>
      <c r="P59" s="84">
        <f t="shared" si="3"/>
        <v>0.6</v>
      </c>
    </row>
    <row r="60" spans="1:16" ht="14.5">
      <c r="A60" s="87" t="s">
        <v>74</v>
      </c>
      <c r="B60" s="91" t="s">
        <v>145</v>
      </c>
      <c r="C60" s="83"/>
      <c r="D60" s="83">
        <v>1</v>
      </c>
      <c r="E60" s="83">
        <v>1</v>
      </c>
      <c r="F60" s="83">
        <v>1</v>
      </c>
      <c r="G60" s="83"/>
      <c r="H60" s="83"/>
      <c r="I60" s="83"/>
      <c r="J60" s="89"/>
      <c r="K60" s="89"/>
      <c r="L60" s="89"/>
      <c r="M60" s="89"/>
      <c r="N60" s="90">
        <v>5</v>
      </c>
      <c r="O60" s="83">
        <f t="shared" si="2"/>
        <v>3</v>
      </c>
      <c r="P60" s="84">
        <f t="shared" si="3"/>
        <v>0.6</v>
      </c>
    </row>
    <row r="61" spans="1:16" ht="14.5">
      <c r="A61" s="87" t="s">
        <v>74</v>
      </c>
      <c r="B61" s="88" t="s">
        <v>146</v>
      </c>
      <c r="C61" s="83"/>
      <c r="D61" s="83">
        <v>1</v>
      </c>
      <c r="E61" s="83"/>
      <c r="F61" s="83">
        <v>1</v>
      </c>
      <c r="G61" s="83">
        <v>1</v>
      </c>
      <c r="H61" s="83"/>
      <c r="I61" s="83"/>
      <c r="J61" s="89"/>
      <c r="K61" s="89"/>
      <c r="L61" s="89"/>
      <c r="M61" s="89"/>
      <c r="N61" s="90">
        <v>5</v>
      </c>
      <c r="O61" s="83">
        <f t="shared" si="2"/>
        <v>3</v>
      </c>
      <c r="P61" s="84">
        <f t="shared" si="3"/>
        <v>0.6</v>
      </c>
    </row>
    <row r="62" spans="1:16" ht="14.5">
      <c r="A62" s="87" t="s">
        <v>76</v>
      </c>
      <c r="B62" s="88" t="s">
        <v>147</v>
      </c>
      <c r="C62" s="83"/>
      <c r="D62" s="83"/>
      <c r="E62" s="83">
        <v>1</v>
      </c>
      <c r="F62" s="83"/>
      <c r="G62" s="83"/>
      <c r="H62" s="83">
        <v>1</v>
      </c>
      <c r="I62" s="83"/>
      <c r="J62" s="89"/>
      <c r="K62" s="89"/>
      <c r="L62" s="89"/>
      <c r="M62" s="89"/>
      <c r="N62" s="90">
        <v>5</v>
      </c>
      <c r="O62" s="83">
        <f t="shared" si="2"/>
        <v>2</v>
      </c>
      <c r="P62" s="84">
        <f t="shared" si="3"/>
        <v>0.4</v>
      </c>
    </row>
    <row r="63" spans="1:16" ht="14.5">
      <c r="A63" s="87" t="s">
        <v>17</v>
      </c>
      <c r="B63" s="88" t="s">
        <v>148</v>
      </c>
      <c r="C63" s="83">
        <v>2</v>
      </c>
      <c r="D63" s="83"/>
      <c r="E63" s="83"/>
      <c r="F63" s="83"/>
      <c r="G63" s="83"/>
      <c r="H63" s="83"/>
      <c r="I63" s="83"/>
      <c r="J63" s="89"/>
      <c r="K63" s="89"/>
      <c r="L63" s="89"/>
      <c r="M63" s="89"/>
      <c r="N63" s="90">
        <v>5</v>
      </c>
      <c r="O63" s="83">
        <f t="shared" si="2"/>
        <v>2</v>
      </c>
      <c r="P63" s="84">
        <f t="shared" si="3"/>
        <v>0.4</v>
      </c>
    </row>
    <row r="64" spans="1:16" ht="14.5">
      <c r="A64" s="87" t="s">
        <v>18</v>
      </c>
      <c r="B64" s="88" t="s">
        <v>149</v>
      </c>
      <c r="C64" s="83"/>
      <c r="D64" s="83"/>
      <c r="E64" s="83">
        <v>2</v>
      </c>
      <c r="F64" s="83"/>
      <c r="G64" s="83"/>
      <c r="H64" s="83"/>
      <c r="I64" s="83"/>
      <c r="J64" s="89"/>
      <c r="K64" s="89"/>
      <c r="L64" s="89"/>
      <c r="M64" s="89"/>
      <c r="N64" s="90">
        <v>5</v>
      </c>
      <c r="O64" s="83">
        <f t="shared" si="2"/>
        <v>2</v>
      </c>
      <c r="P64" s="84">
        <f t="shared" si="3"/>
        <v>0.4</v>
      </c>
    </row>
    <row r="65" spans="1:16" ht="14.5">
      <c r="A65" s="87" t="s">
        <v>18</v>
      </c>
      <c r="B65" s="88" t="s">
        <v>150</v>
      </c>
      <c r="C65" s="83">
        <v>1</v>
      </c>
      <c r="D65" s="83"/>
      <c r="E65" s="83"/>
      <c r="F65" s="83">
        <v>1</v>
      </c>
      <c r="G65" s="83"/>
      <c r="H65" s="83"/>
      <c r="I65" s="83"/>
      <c r="J65" s="89"/>
      <c r="K65" s="89"/>
      <c r="L65" s="89"/>
      <c r="M65" s="89"/>
      <c r="N65" s="90">
        <v>5</v>
      </c>
      <c r="O65" s="83">
        <f t="shared" si="2"/>
        <v>2</v>
      </c>
      <c r="P65" s="84">
        <f t="shared" si="3"/>
        <v>0.4</v>
      </c>
    </row>
    <row r="66" spans="1:16" ht="14.5">
      <c r="A66" s="87" t="s">
        <v>14</v>
      </c>
      <c r="B66" s="88" t="s">
        <v>151</v>
      </c>
      <c r="C66" s="83">
        <v>2</v>
      </c>
      <c r="D66" s="83"/>
      <c r="E66" s="83"/>
      <c r="F66" s="83"/>
      <c r="G66" s="83"/>
      <c r="H66" s="83"/>
      <c r="I66" s="83"/>
      <c r="J66" s="89"/>
      <c r="K66" s="89"/>
      <c r="L66" s="89"/>
      <c r="M66" s="89"/>
      <c r="N66" s="90">
        <v>6</v>
      </c>
      <c r="O66" s="83">
        <f t="shared" si="2"/>
        <v>2</v>
      </c>
      <c r="P66" s="84">
        <f t="shared" si="3"/>
        <v>0.33333333333333331</v>
      </c>
    </row>
    <row r="67" spans="1:16" ht="14.5">
      <c r="A67" s="87" t="s">
        <v>14</v>
      </c>
      <c r="B67" s="88" t="s">
        <v>152</v>
      </c>
      <c r="C67" s="83"/>
      <c r="D67" s="83">
        <v>1</v>
      </c>
      <c r="E67" s="83"/>
      <c r="F67" s="83">
        <v>1</v>
      </c>
      <c r="G67" s="83"/>
      <c r="H67" s="83"/>
      <c r="I67" s="83"/>
      <c r="J67" s="89"/>
      <c r="K67" s="89"/>
      <c r="L67" s="89"/>
      <c r="M67" s="89"/>
      <c r="N67" s="90">
        <v>6</v>
      </c>
      <c r="O67" s="83">
        <f t="shared" si="2"/>
        <v>2</v>
      </c>
      <c r="P67" s="84">
        <f t="shared" si="3"/>
        <v>0.33333333333333331</v>
      </c>
    </row>
    <row r="68" spans="1:16" ht="14.5">
      <c r="A68" s="87" t="s">
        <v>14</v>
      </c>
      <c r="B68" s="88" t="s">
        <v>153</v>
      </c>
      <c r="C68" s="83"/>
      <c r="D68" s="83">
        <v>1</v>
      </c>
      <c r="E68" s="83"/>
      <c r="F68" s="83"/>
      <c r="G68" s="83"/>
      <c r="H68" s="83">
        <v>1</v>
      </c>
      <c r="I68" s="83"/>
      <c r="J68" s="89"/>
      <c r="K68" s="89"/>
      <c r="L68" s="89"/>
      <c r="M68" s="89"/>
      <c r="N68" s="90">
        <v>6</v>
      </c>
      <c r="O68" s="83">
        <f t="shared" si="2"/>
        <v>2</v>
      </c>
      <c r="P68" s="84">
        <f t="shared" si="3"/>
        <v>0.33333333333333331</v>
      </c>
    </row>
    <row r="69" spans="1:16" ht="14.5">
      <c r="A69" s="87" t="s">
        <v>76</v>
      </c>
      <c r="B69" s="88" t="s">
        <v>154</v>
      </c>
      <c r="C69" s="83"/>
      <c r="D69" s="83"/>
      <c r="E69" s="83"/>
      <c r="F69" s="83"/>
      <c r="G69" s="83"/>
      <c r="H69" s="83">
        <v>1</v>
      </c>
      <c r="I69" s="83"/>
      <c r="J69" s="89"/>
      <c r="K69" s="89"/>
      <c r="L69" s="89"/>
      <c r="M69" s="89"/>
      <c r="N69" s="90">
        <v>5</v>
      </c>
      <c r="O69" s="83">
        <f t="shared" si="2"/>
        <v>1</v>
      </c>
      <c r="P69" s="84">
        <f t="shared" si="3"/>
        <v>0.2</v>
      </c>
    </row>
    <row r="70" spans="1:16" ht="14.5">
      <c r="A70" s="87" t="s">
        <v>16</v>
      </c>
      <c r="B70" s="88" t="s">
        <v>155</v>
      </c>
      <c r="C70" s="83">
        <v>1</v>
      </c>
      <c r="D70" s="83"/>
      <c r="E70" s="83"/>
      <c r="F70" s="83"/>
      <c r="G70" s="83"/>
      <c r="H70" s="83"/>
      <c r="I70" s="83"/>
      <c r="J70" s="89"/>
      <c r="K70" s="89"/>
      <c r="L70" s="89"/>
      <c r="M70" s="89"/>
      <c r="N70" s="90">
        <v>5</v>
      </c>
      <c r="O70" s="83">
        <f t="shared" si="2"/>
        <v>1</v>
      </c>
      <c r="P70" s="84">
        <f t="shared" si="3"/>
        <v>0.2</v>
      </c>
    </row>
    <row r="71" spans="1:16" ht="14.5">
      <c r="A71" s="87" t="s">
        <v>14</v>
      </c>
      <c r="B71" s="91" t="s">
        <v>156</v>
      </c>
      <c r="C71" s="83"/>
      <c r="D71" s="83">
        <v>1</v>
      </c>
      <c r="E71" s="83"/>
      <c r="F71" s="83"/>
      <c r="G71" s="83"/>
      <c r="H71" s="83"/>
      <c r="I71" s="83"/>
      <c r="J71" s="89"/>
      <c r="K71" s="89"/>
      <c r="L71" s="89"/>
      <c r="M71" s="89"/>
      <c r="N71" s="90">
        <v>6</v>
      </c>
      <c r="O71" s="83">
        <f t="shared" si="2"/>
        <v>1</v>
      </c>
      <c r="P71" s="84">
        <f t="shared" si="3"/>
        <v>0.16666666666666666</v>
      </c>
    </row>
    <row r="72" spans="1:16" ht="109.5" customHeight="1">
      <c r="A72" s="169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</sheetData>
  <sheetProtection algorithmName="SHA-512" hashValue="QO/m+5atSDKsS1hcXme4Nlz14+s6LKG9eotrI37BK9LaWaNFME27QGbAw/CWkSb3ymOZUwoWBh32O9ehSxHS5A==" saltValue="A9JKfEuQI5+gdX+yzQpd7g==" spinCount="100000" sheet="1" objects="1" scenarios="1"/>
  <mergeCells count="16">
    <mergeCell ref="C43:M43"/>
    <mergeCell ref="A72:P72"/>
    <mergeCell ref="C3:M3"/>
    <mergeCell ref="A42:P42"/>
    <mergeCell ref="A43:A44"/>
    <mergeCell ref="B43:B44"/>
    <mergeCell ref="N43:N44"/>
    <mergeCell ref="O43:O44"/>
    <mergeCell ref="P43:P44"/>
    <mergeCell ref="A1:P1"/>
    <mergeCell ref="A2:P2"/>
    <mergeCell ref="A3:A4"/>
    <mergeCell ref="B3:B4"/>
    <mergeCell ref="N3:N4"/>
    <mergeCell ref="O3:O4"/>
    <mergeCell ref="P3:P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B19"/>
  <sheetViews>
    <sheetView workbookViewId="0">
      <selection activeCell="C8" sqref="C8"/>
    </sheetView>
  </sheetViews>
  <sheetFormatPr baseColWidth="10" defaultColWidth="14.453125" defaultRowHeight="15" customHeight="1"/>
  <cols>
    <col min="1" max="1" width="25.81640625" customWidth="1"/>
    <col min="2" max="2" width="48.08984375" customWidth="1"/>
  </cols>
  <sheetData>
    <row r="1" spans="1:2" ht="65.25" customHeight="1">
      <c r="A1" s="133"/>
      <c r="B1" s="116"/>
    </row>
    <row r="2" spans="1:2" ht="18.5">
      <c r="A2" s="179" t="s">
        <v>157</v>
      </c>
      <c r="B2" s="116"/>
    </row>
    <row r="3" spans="1:2" ht="18.5">
      <c r="A3" s="179" t="s">
        <v>78</v>
      </c>
      <c r="B3" s="116"/>
    </row>
    <row r="4" spans="1:2" ht="18.5">
      <c r="A4" s="92" t="s">
        <v>158</v>
      </c>
      <c r="B4" s="93" t="s">
        <v>16</v>
      </c>
    </row>
    <row r="5" spans="1:2" ht="18.5">
      <c r="A5" s="92" t="s">
        <v>159</v>
      </c>
      <c r="B5" s="93" t="s">
        <v>30</v>
      </c>
    </row>
    <row r="6" spans="1:2" ht="18.5">
      <c r="A6" s="92" t="s">
        <v>160</v>
      </c>
      <c r="B6" s="93" t="s">
        <v>35</v>
      </c>
    </row>
    <row r="7" spans="1:2" ht="18.5">
      <c r="A7" s="92" t="s">
        <v>161</v>
      </c>
      <c r="B7" s="93" t="s">
        <v>14</v>
      </c>
    </row>
    <row r="8" spans="1:2" ht="18.5">
      <c r="A8" s="92" t="s">
        <v>162</v>
      </c>
      <c r="B8" s="94" t="s">
        <v>80</v>
      </c>
    </row>
    <row r="9" spans="1:2" ht="18.5">
      <c r="A9" s="92" t="s">
        <v>163</v>
      </c>
      <c r="B9" s="93" t="s">
        <v>164</v>
      </c>
    </row>
    <row r="10" spans="1:2" ht="18.5">
      <c r="A10" s="92" t="s">
        <v>165</v>
      </c>
      <c r="B10" s="93" t="s">
        <v>81</v>
      </c>
    </row>
    <row r="11" spans="1:2" ht="14.5">
      <c r="A11" s="180" t="s">
        <v>60</v>
      </c>
      <c r="B11" s="118"/>
    </row>
    <row r="12" spans="1:2" ht="14.5">
      <c r="A12" s="157"/>
      <c r="B12" s="116"/>
    </row>
    <row r="13" spans="1:2" ht="18.5">
      <c r="A13" s="92" t="s">
        <v>158</v>
      </c>
      <c r="B13" s="93" t="s">
        <v>14</v>
      </c>
    </row>
    <row r="14" spans="1:2" ht="18.5">
      <c r="A14" s="92" t="s">
        <v>159</v>
      </c>
      <c r="B14" s="93" t="s">
        <v>16</v>
      </c>
    </row>
    <row r="15" spans="1:2" ht="18.5">
      <c r="A15" s="92" t="s">
        <v>160</v>
      </c>
      <c r="B15" s="93" t="s">
        <v>74</v>
      </c>
    </row>
    <row r="16" spans="1:2" ht="18.5">
      <c r="A16" s="92" t="s">
        <v>161</v>
      </c>
      <c r="B16" s="93" t="s">
        <v>18</v>
      </c>
    </row>
    <row r="17" spans="1:2" ht="18.5">
      <c r="A17" s="92" t="s">
        <v>162</v>
      </c>
      <c r="B17" s="93" t="s">
        <v>17</v>
      </c>
    </row>
    <row r="18" spans="1:2" ht="18.5">
      <c r="A18" s="92" t="s">
        <v>163</v>
      </c>
      <c r="B18" s="93" t="s">
        <v>76</v>
      </c>
    </row>
    <row r="19" spans="1:2" ht="59.25" customHeight="1">
      <c r="A19" s="169"/>
      <c r="B19" s="110"/>
    </row>
  </sheetData>
  <sheetProtection algorithmName="SHA-512" hashValue="fBT6LBVbDEtgq7PX9wvVI87aLejnSYf0zMnkFLPtUpJR5hbY0n1eLSu5sIimyDulZH8nY4qP1v6TR/ZoLDVRvQ==" saltValue="/nkQmyeIwFC7WUcCHZZ8uw==" spinCount="100000" sheet="1" objects="1" scenarios="1"/>
  <mergeCells count="5">
    <mergeCell ref="A1:B1"/>
    <mergeCell ref="A2:B2"/>
    <mergeCell ref="A3:B3"/>
    <mergeCell ref="A11:B12"/>
    <mergeCell ref="A19:B1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E15"/>
  <sheetViews>
    <sheetView workbookViewId="0">
      <selection activeCell="A6" sqref="A6"/>
    </sheetView>
  </sheetViews>
  <sheetFormatPr baseColWidth="10" defaultColWidth="14.453125" defaultRowHeight="15" customHeight="1"/>
  <cols>
    <col min="1" max="1" width="30.81640625" customWidth="1"/>
    <col min="5" max="5" width="16.26953125" customWidth="1"/>
  </cols>
  <sheetData>
    <row r="1" spans="1:5" ht="81.75" customHeight="1">
      <c r="A1" s="187" t="s">
        <v>166</v>
      </c>
      <c r="B1" s="115"/>
      <c r="C1" s="115"/>
      <c r="D1" s="115"/>
      <c r="E1" s="115"/>
    </row>
    <row r="2" spans="1:5" ht="18">
      <c r="A2" s="188" t="s">
        <v>167</v>
      </c>
      <c r="B2" s="115"/>
      <c r="C2" s="115"/>
      <c r="D2" s="115"/>
      <c r="E2" s="116"/>
    </row>
    <row r="3" spans="1:5" ht="16">
      <c r="A3" s="182" t="s">
        <v>78</v>
      </c>
      <c r="B3" s="115"/>
      <c r="C3" s="115"/>
      <c r="D3" s="115"/>
      <c r="E3" s="116"/>
    </row>
    <row r="4" spans="1:5" ht="21">
      <c r="A4" s="95" t="s">
        <v>168</v>
      </c>
      <c r="B4" s="183" t="s">
        <v>16</v>
      </c>
      <c r="C4" s="115"/>
      <c r="D4" s="115"/>
      <c r="E4" s="116"/>
    </row>
    <row r="5" spans="1:5" ht="21">
      <c r="A5" s="95" t="s">
        <v>169</v>
      </c>
      <c r="B5" s="184" t="s">
        <v>30</v>
      </c>
      <c r="C5" s="115"/>
      <c r="D5" s="115"/>
      <c r="E5" s="116"/>
    </row>
    <row r="6" spans="1:5" ht="21">
      <c r="A6" s="95" t="s">
        <v>170</v>
      </c>
      <c r="B6" s="185" t="s">
        <v>35</v>
      </c>
      <c r="C6" s="115"/>
      <c r="D6" s="115"/>
      <c r="E6" s="116"/>
    </row>
    <row r="7" spans="1:5" ht="21">
      <c r="A7" s="95" t="s">
        <v>171</v>
      </c>
      <c r="B7" s="181" t="s">
        <v>172</v>
      </c>
      <c r="C7" s="115"/>
      <c r="D7" s="115"/>
      <c r="E7" s="116"/>
    </row>
    <row r="8" spans="1:5" ht="21">
      <c r="A8" s="95" t="s">
        <v>173</v>
      </c>
      <c r="B8" s="181" t="s">
        <v>174</v>
      </c>
      <c r="C8" s="115"/>
      <c r="D8" s="115"/>
      <c r="E8" s="116"/>
    </row>
    <row r="9" spans="1:5" ht="16">
      <c r="A9" s="182" t="s">
        <v>60</v>
      </c>
      <c r="B9" s="115"/>
      <c r="C9" s="115"/>
      <c r="D9" s="115"/>
      <c r="E9" s="116"/>
    </row>
    <row r="10" spans="1:5" ht="21">
      <c r="A10" s="95" t="s">
        <v>168</v>
      </c>
      <c r="B10" s="183" t="s">
        <v>14</v>
      </c>
      <c r="C10" s="115"/>
      <c r="D10" s="115"/>
      <c r="E10" s="116"/>
    </row>
    <row r="11" spans="1:5" ht="21">
      <c r="A11" s="95" t="s">
        <v>169</v>
      </c>
      <c r="B11" s="184" t="s">
        <v>16</v>
      </c>
      <c r="C11" s="115"/>
      <c r="D11" s="115"/>
      <c r="E11" s="116"/>
    </row>
    <row r="12" spans="1:5" ht="21">
      <c r="A12" s="95" t="s">
        <v>170</v>
      </c>
      <c r="B12" s="185" t="s">
        <v>74</v>
      </c>
      <c r="C12" s="115"/>
      <c r="D12" s="115"/>
      <c r="E12" s="116"/>
    </row>
    <row r="13" spans="1:5" ht="21">
      <c r="A13" s="95" t="s">
        <v>171</v>
      </c>
      <c r="B13" s="181" t="s">
        <v>175</v>
      </c>
      <c r="C13" s="115"/>
      <c r="D13" s="115"/>
      <c r="E13" s="116"/>
    </row>
    <row r="14" spans="1:5" ht="21">
      <c r="A14" s="95" t="s">
        <v>173</v>
      </c>
      <c r="B14" s="181" t="s">
        <v>176</v>
      </c>
      <c r="C14" s="115"/>
      <c r="D14" s="115"/>
      <c r="E14" s="116"/>
    </row>
    <row r="15" spans="1:5" ht="70.5" customHeight="1">
      <c r="A15" s="186"/>
      <c r="B15" s="110"/>
      <c r="C15" s="110"/>
      <c r="D15" s="110"/>
      <c r="E15" s="110"/>
    </row>
  </sheetData>
  <sheetProtection algorithmName="SHA-512" hashValue="CCJh3ICdsXS4kCoQ/eDoz4jt98Yb+1hZmFAk0U8lFh13MKV273jBlFUSkCWGzrdlErlQTFK9nIUucDNYDSCAzg==" saltValue="qAz5JSJY+wyyJo+t0oD33A==" spinCount="100000" sheet="1" objects="1" scenarios="1"/>
  <mergeCells count="15">
    <mergeCell ref="B13:E13"/>
    <mergeCell ref="B14:E14"/>
    <mergeCell ref="A15:E15"/>
    <mergeCell ref="A1:E1"/>
    <mergeCell ref="A2:E2"/>
    <mergeCell ref="A3:E3"/>
    <mergeCell ref="B4:E4"/>
    <mergeCell ref="B5:E5"/>
    <mergeCell ref="B6:E6"/>
    <mergeCell ref="B7:E7"/>
    <mergeCell ref="B8:E8"/>
    <mergeCell ref="A9:E9"/>
    <mergeCell ref="B10:E10"/>
    <mergeCell ref="B11:E11"/>
    <mergeCell ref="B12:E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Generalidades</vt:lpstr>
      <vt:lpstr>Fixture</vt:lpstr>
      <vt:lpstr>Programación</vt:lpstr>
      <vt:lpstr>Puntos Damas</vt:lpstr>
      <vt:lpstr>Puntos Varones</vt:lpstr>
      <vt:lpstr>VMV</vt:lpstr>
      <vt:lpstr>Goleador(a)</vt:lpstr>
      <vt:lpstr>Pos.Finales</vt:lpstr>
      <vt:lpstr>Cuadro de Honor</vt:lpstr>
      <vt:lpstr>PuntosRanking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Natalia Herrera</cp:lastModifiedBy>
  <dcterms:created xsi:type="dcterms:W3CDTF">2021-07-13T00:55:01Z</dcterms:created>
  <dcterms:modified xsi:type="dcterms:W3CDTF">2023-05-03T18:21:21Z</dcterms:modified>
</cp:coreProperties>
</file>